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worksheets/sheet13.xml" ContentType="application/vnd.openxmlformats-officedocument.spreadsheetml.worksheet+xml"/>
  <Override PartName="/xl/drawings/drawing26.xml" ContentType="application/vnd.openxmlformats-officedocument.drawing+xml"/>
  <Override PartName="/xl/worksheets/sheet14.xml" ContentType="application/vnd.openxmlformats-officedocument.spreadsheetml.worksheet+xml"/>
  <Override PartName="/xl/drawings/drawing28.xml" ContentType="application/vnd.openxmlformats-officedocument.drawing+xml"/>
  <Override PartName="/xl/worksheets/sheet15.xml" ContentType="application/vnd.openxmlformats-officedocument.spreadsheetml.worksheet+xml"/>
  <Override PartName="/xl/drawings/drawing30.xml" ContentType="application/vnd.openxmlformats-officedocument.drawing+xml"/>
  <Override PartName="/xl/worksheets/sheet16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20655" windowHeight="11760" tabRatio="787" activeTab="3"/>
  </bookViews>
  <sheets>
    <sheet name="160 Meter" sheetId="1" r:id="rId1"/>
    <sheet name="80 Meters" sheetId="2" r:id="rId2"/>
    <sheet name="60 Meters" sheetId="3" r:id="rId3"/>
    <sheet name="40 Meters" sheetId="4" r:id="rId4"/>
    <sheet name="30 Meters" sheetId="5" r:id="rId5"/>
    <sheet name="20 Meters" sheetId="6" r:id="rId6"/>
    <sheet name="15 Meters" sheetId="7" r:id="rId7"/>
    <sheet name="17 Meters" sheetId="8" r:id="rId8"/>
    <sheet name="12 Meters" sheetId="9" r:id="rId9"/>
    <sheet name="10 Meters" sheetId="10" r:id="rId10"/>
    <sheet name="6 Meters" sheetId="11" r:id="rId11"/>
    <sheet name="2 Meters" sheetId="12" r:id="rId12"/>
    <sheet name="1.25 Meters" sheetId="13" r:id="rId13"/>
    <sheet name="70 cm" sheetId="14" r:id="rId14"/>
    <sheet name="33 cm" sheetId="15" r:id="rId15"/>
    <sheet name="23 cm" sheetId="16" r:id="rId16"/>
  </sheets>
  <definedNames/>
  <calcPr fullCalcOnLoad="1"/>
</workbook>
</file>

<file path=xl/sharedStrings.xml><?xml version="1.0" encoding="utf-8"?>
<sst xmlns="http://schemas.openxmlformats.org/spreadsheetml/2006/main" count="312" uniqueCount="37">
  <si>
    <t>Frequency</t>
  </si>
  <si>
    <t>SWR</t>
  </si>
  <si>
    <t>SWR
Delta</t>
  </si>
  <si>
    <t>SWR - 80 Meters</t>
  </si>
  <si>
    <t>SWR - 160 Meters</t>
  </si>
  <si>
    <t>Start Freq</t>
  </si>
  <si>
    <t>End Freq</t>
  </si>
  <si>
    <t># Points</t>
  </si>
  <si>
    <t>Delta</t>
  </si>
  <si>
    <t>Antenna:</t>
  </si>
  <si>
    <t>G5RV</t>
  </si>
  <si>
    <t xml:space="preserve">Baseline </t>
  </si>
  <si>
    <t>Last Run</t>
  </si>
  <si>
    <t>Inverted V</t>
  </si>
  <si>
    <t>SWR - 40 Meters</t>
  </si>
  <si>
    <t>SWR - 20 Meters</t>
  </si>
  <si>
    <t>SWR - 15 Meters</t>
  </si>
  <si>
    <t>Dipole</t>
  </si>
  <si>
    <t>SWR - 10 Meters</t>
  </si>
  <si>
    <t>SWR - 6 Meters</t>
  </si>
  <si>
    <t>SWR - 2 Meters</t>
  </si>
  <si>
    <t>SWR - 70 cm</t>
  </si>
  <si>
    <t>SWR - 1.25 Meters</t>
  </si>
  <si>
    <t>SWR - 33 cm</t>
  </si>
  <si>
    <t>SWR - 23 cm</t>
  </si>
  <si>
    <t>SWR - 30 Meters</t>
  </si>
  <si>
    <t>SWR - 12 Meters</t>
  </si>
  <si>
    <t>SWR - 17 Meters</t>
  </si>
  <si>
    <t>SWR - 60 Meters</t>
  </si>
  <si>
    <t>Triband HT</t>
  </si>
  <si>
    <t>Vertical</t>
  </si>
  <si>
    <t>Helix</t>
  </si>
  <si>
    <t>J Pole</t>
  </si>
  <si>
    <t>Freq
Delta</t>
  </si>
  <si>
    <t>% FWD PRW Deliv Baseline</t>
  </si>
  <si>
    <t>% FWD PRW Deliv Latest</t>
  </si>
  <si>
    <t>www.meterbuilder.com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</si>
</sst>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[$-409]dddd\,\ mmmm\ dd\,\ yyyy"/>
    <numFmt numFmtId="167" formatCode="0.0000"/>
  </numFmts>
  <fonts count="4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sz val="16"/>
      <name val="Arial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.25"/>
      <color indexed="8"/>
      <name val="Arial"/>
      <family val="2"/>
    </font>
    <font>
      <b/>
      <sz val="15.25"/>
      <color indexed="8"/>
      <name val="Arial"/>
      <family val="2"/>
    </font>
    <font>
      <b/>
      <sz val="16.5"/>
      <color indexed="8"/>
      <name val="Arial"/>
      <family val="2"/>
    </font>
    <font>
      <sz val="14"/>
      <color indexed="8"/>
      <name val="Arial"/>
      <family val="2"/>
    </font>
    <font>
      <b/>
      <sz val="17.5"/>
      <color indexed="8"/>
      <name val="Arial"/>
      <family val="2"/>
    </font>
    <font>
      <b/>
      <sz val="18.75"/>
      <color indexed="12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.5"/>
      <color indexed="8"/>
      <name val="Arial"/>
      <family val="2"/>
    </font>
    <font>
      <b/>
      <sz val="16.25"/>
      <color indexed="12"/>
      <name val="Arial"/>
      <family val="2"/>
    </font>
    <font>
      <sz val="11"/>
      <color indexed="8"/>
      <name val="Arial"/>
      <family val="2"/>
    </font>
    <font>
      <b/>
      <sz val="16.75"/>
      <color indexed="8"/>
      <name val="Arial"/>
      <family val="2"/>
    </font>
    <font>
      <b/>
      <sz val="16"/>
      <color indexed="8"/>
      <name val="Arial"/>
      <family val="2"/>
    </font>
    <font>
      <b/>
      <sz val="19.5"/>
      <color indexed="12"/>
      <name val="Arial"/>
      <family val="2"/>
    </font>
    <font>
      <sz val="15.75"/>
      <color indexed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6" fillId="0" borderId="0" xfId="0" applyNumberFormat="1" applyFont="1" applyAlignment="1">
      <alignment/>
    </xf>
    <xf numFmtId="2" fontId="7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10" fillId="0" borderId="0" xfId="0" applyFont="1" applyAlignment="1">
      <alignment/>
    </xf>
    <xf numFmtId="2" fontId="7" fillId="0" borderId="11" xfId="0" applyNumberFormat="1" applyFont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4" fontId="1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9" fillId="0" borderId="0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/>
    </xf>
    <xf numFmtId="167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2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6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3" xfId="0" applyBorder="1" applyAlignment="1">
      <alignment/>
    </xf>
    <xf numFmtId="2" fontId="0" fillId="0" borderId="10" xfId="0" applyNumberFormat="1" applyBorder="1" applyAlignment="1">
      <alignment/>
    </xf>
    <xf numFmtId="0" fontId="47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SWR and % Delivered Pwr - 160 Meters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3925"/>
          <c:w val="0.78525"/>
          <c:h val="0.776"/>
        </c:manualLayout>
      </c:layout>
      <c:scatterChart>
        <c:scatterStyle val="smoothMarker"/>
        <c:varyColors val="0"/>
        <c:ser>
          <c:idx val="1"/>
          <c:order val="0"/>
          <c:tx>
            <c:v>SWR (Baseline)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'160 Meter'!$B$9:$B$17</c:f>
              <c:numCache/>
            </c:numRef>
          </c:xVal>
          <c:yVal>
            <c:numRef>
              <c:f>'160 Meter'!$D$9:$D$17</c:f>
              <c:numCache/>
            </c:numRef>
          </c:yVal>
          <c:smooth val="1"/>
        </c:ser>
        <c:ser>
          <c:idx val="0"/>
          <c:order val="1"/>
          <c:tx>
            <c:v>SWR (Latest)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'160 Meter'!$B$28:$B$36</c:f>
              <c:numCache/>
            </c:numRef>
          </c:xVal>
          <c:yVal>
            <c:numRef>
              <c:f>'160 Meter'!$D$28:$D$36</c:f>
              <c:numCache/>
            </c:numRef>
          </c:yVal>
          <c:smooth val="1"/>
        </c:ser>
        <c:axId val="34940863"/>
        <c:axId val="46032312"/>
      </c:scatterChart>
      <c:scatterChart>
        <c:scatterStyle val="lineMarker"/>
        <c:varyColors val="0"/>
        <c:ser>
          <c:idx val="2"/>
          <c:order val="2"/>
          <c:tx>
            <c:v>%Deliv (Baseline)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'160 Meter'!$B$9:$B$17</c:f>
              <c:numCache/>
            </c:numRef>
          </c:xVal>
          <c:yVal>
            <c:numRef>
              <c:f>'160 Meter'!$Y$9:$Y$17</c:f>
              <c:numCache/>
            </c:numRef>
          </c:yVal>
          <c:smooth val="1"/>
        </c:ser>
        <c:ser>
          <c:idx val="3"/>
          <c:order val="3"/>
          <c:tx>
            <c:v>%Deliv (Latest)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'160 Meter'!$B$28:$B$37</c:f>
              <c:numCache/>
            </c:numRef>
          </c:xVal>
          <c:yVal>
            <c:numRef>
              <c:f>'160 Meter'!$Y$24:$Y$33</c:f>
              <c:numCache/>
            </c:numRef>
          </c:yVal>
          <c:smooth val="1"/>
        </c:ser>
        <c:axId val="11637625"/>
        <c:axId val="37629762"/>
      </c:scatterChart>
      <c:valAx>
        <c:axId val="34940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32312"/>
        <c:crosses val="autoZero"/>
        <c:crossBetween val="midCat"/>
        <c:dispUnits/>
      </c:valAx>
      <c:valAx>
        <c:axId val="46032312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SWR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40863"/>
        <c:crosses val="autoZero"/>
        <c:crossBetween val="midCat"/>
        <c:dispUnits/>
      </c:valAx>
      <c:valAx>
        <c:axId val="11637625"/>
        <c:scaling>
          <c:orientation val="minMax"/>
        </c:scaling>
        <c:axPos val="b"/>
        <c:delete val="1"/>
        <c:majorTickMark val="out"/>
        <c:minorTickMark val="none"/>
        <c:tickLblPos val="nextTo"/>
        <c:crossAx val="37629762"/>
        <c:crosses val="max"/>
        <c:crossBetween val="midCat"/>
        <c:dispUnits/>
      </c:valAx>
      <c:valAx>
        <c:axId val="37629762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FWD Pwr Delivered</a:t>
                </a:r>
              </a:p>
            </c:rich>
          </c:tx>
          <c:layout>
            <c:manualLayout>
              <c:xMode val="factor"/>
              <c:yMode val="factor"/>
              <c:x val="0.024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37625"/>
        <c:crosses val="max"/>
        <c:crossBetween val="midCat"/>
        <c:dispUnits/>
      </c:valAx>
      <c:spPr>
        <a:gradFill rotWithShape="1">
          <a:gsLst>
            <a:gs pos="0">
              <a:srgbClr val="CCFFFF"/>
            </a:gs>
            <a:gs pos="50000">
              <a:srgbClr val="8EB2B2"/>
            </a:gs>
            <a:gs pos="100000">
              <a:srgbClr val="CCFFFF"/>
            </a:gs>
          </a:gsLst>
          <a:lin ang="5400000" scaled="1"/>
        </a:gra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25"/>
          <c:y val="0.29425"/>
          <c:w val="0.13075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8100">
      <a:solidFill>
        <a:srgbClr val="0000FF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Change in SWR -  30 Meters</a:t>
            </a:r>
          </a:p>
        </c:rich>
      </c:tx>
      <c:layout>
        <c:manualLayout>
          <c:xMode val="factor"/>
          <c:yMode val="factor"/>
          <c:x val="-0.011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255"/>
          <c:w val="0.935"/>
          <c:h val="0.7965"/>
        </c:manualLayout>
      </c:layout>
      <c:scatterChart>
        <c:scatterStyle val="smoothMarker"/>
        <c:varyColors val="0"/>
        <c:ser>
          <c:idx val="0"/>
          <c:order val="0"/>
          <c:tx>
            <c:v>Change in SWR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'30 Meters'!$B$55:$B$60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'30 Meters'!$C$55:$C$60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60539377"/>
        <c:axId val="7983482"/>
      </c:scatterChart>
      <c:valAx>
        <c:axId val="60539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83482"/>
        <c:crosses val="autoZero"/>
        <c:crossBetween val="midCat"/>
        <c:dispUnits/>
      </c:valAx>
      <c:valAx>
        <c:axId val="7983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SWR</a:t>
                </a:r>
              </a:p>
            </c:rich>
          </c:tx>
          <c:layout>
            <c:manualLayout>
              <c:xMode val="factor"/>
              <c:yMode val="factor"/>
              <c:x val="-0.00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39377"/>
        <c:crosses val="autoZero"/>
        <c:crossBetween val="midCat"/>
        <c:dispUnits/>
      </c:valAx>
      <c:spPr>
        <a:gradFill rotWithShape="1">
          <a:gsLst>
            <a:gs pos="0">
              <a:srgbClr val="CCFFFF"/>
            </a:gs>
            <a:gs pos="50000">
              <a:srgbClr val="8EB2B2"/>
            </a:gs>
            <a:gs pos="100000">
              <a:srgbClr val="CCFFFF"/>
            </a:gs>
          </a:gsLst>
          <a:lin ang="5400000" scaled="1"/>
        </a:gra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8100">
      <a:solidFill>
        <a:srgbClr val="0000FF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SWR and % Delivered Pwr - 20 Meters</a:t>
            </a:r>
          </a:p>
        </c:rich>
      </c:tx>
      <c:layout>
        <c:manualLayout>
          <c:xMode val="factor"/>
          <c:yMode val="factor"/>
          <c:x val="-0.008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4"/>
          <c:w val="0.7855"/>
          <c:h val="0.77575"/>
        </c:manualLayout>
      </c:layout>
      <c:scatterChart>
        <c:scatterStyle val="smoothMarker"/>
        <c:varyColors val="0"/>
        <c:ser>
          <c:idx val="1"/>
          <c:order val="0"/>
          <c:tx>
            <c:v>SWR (Baseline)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'20 Meters'!$B$9:$B$23</c:f>
              <c:numCache/>
            </c:numRef>
          </c:xVal>
          <c:yVal>
            <c:numRef>
              <c:f>'20 Meters'!$D$9:$D$23</c:f>
              <c:numCache/>
            </c:numRef>
          </c:yVal>
          <c:smooth val="1"/>
        </c:ser>
        <c:ser>
          <c:idx val="0"/>
          <c:order val="1"/>
          <c:tx>
            <c:v>SWR (Latest)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'20 Meters'!$B$31:$B$45</c:f>
              <c:numCache/>
            </c:numRef>
          </c:xVal>
          <c:yVal>
            <c:numRef>
              <c:f>'20 Meters'!$D$31:$D$45</c:f>
              <c:numCache/>
            </c:numRef>
          </c:yVal>
          <c:smooth val="1"/>
        </c:ser>
        <c:axId val="4742475"/>
        <c:axId val="42682276"/>
      </c:scatterChart>
      <c:scatterChart>
        <c:scatterStyle val="lineMarker"/>
        <c:varyColors val="0"/>
        <c:ser>
          <c:idx val="2"/>
          <c:order val="2"/>
          <c:tx>
            <c:v>%Deliv (Baseline)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 Meters'!$B$9:$B$23</c:f>
              <c:numCache/>
            </c:numRef>
          </c:xVal>
          <c:yVal>
            <c:numRef>
              <c:f>'20 Meters'!$Y$9:$Y$23</c:f>
              <c:numCache/>
            </c:numRef>
          </c:yVal>
          <c:smooth val="1"/>
        </c:ser>
        <c:ser>
          <c:idx val="3"/>
          <c:order val="3"/>
          <c:tx>
            <c:v>%Deliv (Latest)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 Meters'!$B$31:$B$45</c:f>
              <c:numCache/>
            </c:numRef>
          </c:xVal>
          <c:yVal>
            <c:numRef>
              <c:f>'20 Meters'!$Y$28:$Y$42</c:f>
              <c:numCache/>
            </c:numRef>
          </c:yVal>
          <c:smooth val="1"/>
        </c:ser>
        <c:axId val="48596165"/>
        <c:axId val="34712302"/>
      </c:scatterChart>
      <c:valAx>
        <c:axId val="4742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82276"/>
        <c:crosses val="autoZero"/>
        <c:crossBetween val="midCat"/>
        <c:dispUnits/>
      </c:valAx>
      <c:valAx>
        <c:axId val="42682276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SWR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2475"/>
        <c:crosses val="autoZero"/>
        <c:crossBetween val="midCat"/>
        <c:dispUnits/>
      </c:valAx>
      <c:valAx>
        <c:axId val="48596165"/>
        <c:scaling>
          <c:orientation val="minMax"/>
        </c:scaling>
        <c:axPos val="b"/>
        <c:delete val="1"/>
        <c:majorTickMark val="out"/>
        <c:minorTickMark val="none"/>
        <c:tickLblPos val="nextTo"/>
        <c:crossAx val="34712302"/>
        <c:crosses val="max"/>
        <c:crossBetween val="midCat"/>
        <c:dispUnits/>
      </c:valAx>
      <c:valAx>
        <c:axId val="34712302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FWD Pwr Delivered</a:t>
                </a:r>
              </a:p>
            </c:rich>
          </c:tx>
          <c:layout>
            <c:manualLayout>
              <c:xMode val="factor"/>
              <c:yMode val="factor"/>
              <c:x val="0.024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96165"/>
        <c:crosses val="max"/>
        <c:crossBetween val="midCat"/>
        <c:dispUnits/>
      </c:valAx>
      <c:spPr>
        <a:gradFill rotWithShape="1">
          <a:gsLst>
            <a:gs pos="0">
              <a:srgbClr val="CCFFFF"/>
            </a:gs>
            <a:gs pos="50000">
              <a:srgbClr val="8EB2B2"/>
            </a:gs>
            <a:gs pos="100000">
              <a:srgbClr val="CCFFFF"/>
            </a:gs>
          </a:gsLst>
          <a:lin ang="5400000" scaled="1"/>
        </a:gra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25"/>
          <c:y val="0.29475"/>
          <c:w val="0.13075"/>
          <c:h val="0.4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8100">
      <a:solidFill>
        <a:srgbClr val="0000FF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Change in SWR - 20 Meters</a:t>
            </a:r>
          </a:p>
        </c:rich>
      </c:tx>
      <c:layout>
        <c:manualLayout>
          <c:xMode val="factor"/>
          <c:yMode val="factor"/>
          <c:x val="-0.011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24"/>
          <c:w val="0.935"/>
          <c:h val="0.799"/>
        </c:manualLayout>
      </c:layout>
      <c:scatterChart>
        <c:scatterStyle val="smoothMarker"/>
        <c:varyColors val="0"/>
        <c:ser>
          <c:idx val="0"/>
          <c:order val="0"/>
          <c:tx>
            <c:v>Change in SWR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'20 Meters'!$B$55:$B$69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'20 Meters'!$C$55:$C$69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axId val="43975263"/>
        <c:axId val="60233048"/>
      </c:scatterChart>
      <c:valAx>
        <c:axId val="43975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33048"/>
        <c:crosses val="autoZero"/>
        <c:crossBetween val="midCat"/>
        <c:dispUnits/>
      </c:valAx>
      <c:valAx>
        <c:axId val="60233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SWR</a:t>
                </a:r>
              </a:p>
            </c:rich>
          </c:tx>
          <c:layout>
            <c:manualLayout>
              <c:xMode val="factor"/>
              <c:yMode val="factor"/>
              <c:x val="-0.00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75263"/>
        <c:crosses val="autoZero"/>
        <c:crossBetween val="midCat"/>
        <c:dispUnits/>
      </c:valAx>
      <c:spPr>
        <a:gradFill rotWithShape="1">
          <a:gsLst>
            <a:gs pos="0">
              <a:srgbClr val="CCFFFF"/>
            </a:gs>
            <a:gs pos="50000">
              <a:srgbClr val="8EB2B2"/>
            </a:gs>
            <a:gs pos="100000">
              <a:srgbClr val="CCFFFF"/>
            </a:gs>
          </a:gsLst>
          <a:lin ang="5400000" scaled="1"/>
        </a:gra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8100">
      <a:solidFill>
        <a:srgbClr val="0000FF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SWR and % Delivered Pwr - 15 Meters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3875"/>
          <c:w val="0.78525"/>
          <c:h val="0.77675"/>
        </c:manualLayout>
      </c:layout>
      <c:scatterChart>
        <c:scatterStyle val="smoothMarker"/>
        <c:varyColors val="0"/>
        <c:ser>
          <c:idx val="1"/>
          <c:order val="0"/>
          <c:tx>
            <c:v>SWR (Baseline)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'15 Meters'!$B$9:$B$18</c:f>
              <c:numCache/>
            </c:numRef>
          </c:xVal>
          <c:yVal>
            <c:numRef>
              <c:f>'15 Meters'!$D$9:$D$18</c:f>
              <c:numCache/>
            </c:numRef>
          </c:yVal>
          <c:smooth val="1"/>
        </c:ser>
        <c:ser>
          <c:idx val="0"/>
          <c:order val="1"/>
          <c:tx>
            <c:v>SWR (Latest)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'15 Meters'!$B$28:$B$37</c:f>
              <c:numCache/>
            </c:numRef>
          </c:xVal>
          <c:yVal>
            <c:numRef>
              <c:f>'15 Meters'!$D$28:$D$37</c:f>
              <c:numCache/>
            </c:numRef>
          </c:yVal>
          <c:smooth val="1"/>
        </c:ser>
        <c:axId val="5226521"/>
        <c:axId val="47038690"/>
      </c:scatterChart>
      <c:scatterChart>
        <c:scatterStyle val="lineMarker"/>
        <c:varyColors val="0"/>
        <c:ser>
          <c:idx val="2"/>
          <c:order val="2"/>
          <c:tx>
            <c:v>%Deliv (Baseline)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 Meters'!$B$9:$B$18</c:f>
              <c:numCache/>
            </c:numRef>
          </c:xVal>
          <c:yVal>
            <c:numRef>
              <c:f>'15 Meters'!$Y$9:$Y$18</c:f>
              <c:numCache/>
            </c:numRef>
          </c:yVal>
          <c:smooth val="1"/>
        </c:ser>
        <c:ser>
          <c:idx val="3"/>
          <c:order val="3"/>
          <c:tx>
            <c:v>%Deliv (Latest)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 Meters'!$B$28:$B$37</c:f>
              <c:numCache/>
            </c:numRef>
          </c:xVal>
          <c:yVal>
            <c:numRef>
              <c:f>'15 Meters'!$Y$24:$Y$33</c:f>
              <c:numCache/>
            </c:numRef>
          </c:yVal>
          <c:smooth val="1"/>
        </c:ser>
        <c:axId val="20695027"/>
        <c:axId val="52037516"/>
      </c:scatterChart>
      <c:valAx>
        <c:axId val="5226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38690"/>
        <c:crosses val="autoZero"/>
        <c:crossBetween val="midCat"/>
        <c:dispUnits/>
      </c:valAx>
      <c:valAx>
        <c:axId val="47038690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SWR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6521"/>
        <c:crosses val="autoZero"/>
        <c:crossBetween val="midCat"/>
        <c:dispUnits/>
      </c:valAx>
      <c:valAx>
        <c:axId val="20695027"/>
        <c:scaling>
          <c:orientation val="minMax"/>
        </c:scaling>
        <c:axPos val="b"/>
        <c:delete val="1"/>
        <c:majorTickMark val="out"/>
        <c:minorTickMark val="none"/>
        <c:tickLblPos val="nextTo"/>
        <c:crossAx val="52037516"/>
        <c:crosses val="max"/>
        <c:crossBetween val="midCat"/>
        <c:dispUnits/>
      </c:valAx>
      <c:valAx>
        <c:axId val="52037516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FWD Pwr Delivered</a:t>
                </a:r>
              </a:p>
            </c:rich>
          </c:tx>
          <c:layout>
            <c:manualLayout>
              <c:xMode val="factor"/>
              <c:yMode val="factor"/>
              <c:x val="0.024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95027"/>
        <c:crosses val="max"/>
        <c:crossBetween val="midCat"/>
        <c:dispUnits/>
      </c:valAx>
      <c:spPr>
        <a:gradFill rotWithShape="1">
          <a:gsLst>
            <a:gs pos="0">
              <a:srgbClr val="CCFFFF"/>
            </a:gs>
            <a:gs pos="50000">
              <a:srgbClr val="8EB2B2"/>
            </a:gs>
            <a:gs pos="100000">
              <a:srgbClr val="CCFFFF"/>
            </a:gs>
          </a:gsLst>
          <a:lin ang="5400000" scaled="1"/>
        </a:gra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25"/>
          <c:y val="0.295"/>
          <c:w val="0.13075"/>
          <c:h val="0.4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8100">
      <a:solidFill>
        <a:srgbClr val="0000FF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Change in SWR - 15 Meters</a:t>
            </a:r>
          </a:p>
        </c:rich>
      </c:tx>
      <c:layout>
        <c:manualLayout>
          <c:xMode val="factor"/>
          <c:yMode val="factor"/>
          <c:x val="-0.011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25"/>
          <c:w val="0.935"/>
          <c:h val="0.7975"/>
        </c:manualLayout>
      </c:layout>
      <c:scatterChart>
        <c:scatterStyle val="smoothMarker"/>
        <c:varyColors val="0"/>
        <c:ser>
          <c:idx val="0"/>
          <c:order val="0"/>
          <c:tx>
            <c:v>Change in SWR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'15 Meters'!$B$55:$B$64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'15 Meters'!$C$55:$C$64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65684461"/>
        <c:axId val="54289238"/>
      </c:scatterChart>
      <c:valAx>
        <c:axId val="65684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89238"/>
        <c:crosses val="autoZero"/>
        <c:crossBetween val="midCat"/>
        <c:dispUnits/>
      </c:valAx>
      <c:valAx>
        <c:axId val="54289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SWR</a:t>
                </a:r>
              </a:p>
            </c:rich>
          </c:tx>
          <c:layout>
            <c:manualLayout>
              <c:xMode val="factor"/>
              <c:yMode val="factor"/>
              <c:x val="-0.00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84461"/>
        <c:crosses val="autoZero"/>
        <c:crossBetween val="midCat"/>
        <c:dispUnits/>
      </c:valAx>
      <c:spPr>
        <a:gradFill rotWithShape="1">
          <a:gsLst>
            <a:gs pos="0">
              <a:srgbClr val="CCFFFF"/>
            </a:gs>
            <a:gs pos="50000">
              <a:srgbClr val="8EB2B2"/>
            </a:gs>
            <a:gs pos="100000">
              <a:srgbClr val="CCFFFF"/>
            </a:gs>
          </a:gsLst>
          <a:lin ang="5400000" scaled="1"/>
        </a:gra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8100">
      <a:solidFill>
        <a:srgbClr val="0000FF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SWR and % Delivered Pwr - 17 Meters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4025"/>
          <c:w val="0.78525"/>
          <c:h val="0.77425"/>
        </c:manualLayout>
      </c:layout>
      <c:scatterChart>
        <c:scatterStyle val="smoothMarker"/>
        <c:varyColors val="0"/>
        <c:ser>
          <c:idx val="1"/>
          <c:order val="0"/>
          <c:tx>
            <c:v>SWR (Baseline)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'17 Meters'!$B$9:$B$18</c:f>
              <c:numCache/>
            </c:numRef>
          </c:xVal>
          <c:yVal>
            <c:numRef>
              <c:f>'17 Meters'!$D$9:$D$18</c:f>
              <c:numCache/>
            </c:numRef>
          </c:yVal>
          <c:smooth val="1"/>
        </c:ser>
        <c:ser>
          <c:idx val="0"/>
          <c:order val="1"/>
          <c:tx>
            <c:v>SWR (Latest)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'17 Meters'!$B$28:$B$37</c:f>
              <c:numCache/>
            </c:numRef>
          </c:xVal>
          <c:yVal>
            <c:numRef>
              <c:f>'17 Meters'!$D$28:$D$37</c:f>
              <c:numCache/>
            </c:numRef>
          </c:yVal>
          <c:smooth val="1"/>
        </c:ser>
        <c:axId val="18841095"/>
        <c:axId val="35352128"/>
      </c:scatterChart>
      <c:scatterChart>
        <c:scatterStyle val="lineMarker"/>
        <c:varyColors val="0"/>
        <c:ser>
          <c:idx val="2"/>
          <c:order val="2"/>
          <c:tx>
            <c:v>%Deliv (Baseline)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 Meters'!$B$9:$B$18</c:f>
              <c:numCache/>
            </c:numRef>
          </c:xVal>
          <c:yVal>
            <c:numRef>
              <c:f>'17 Meters'!$Y$9:$Y$18</c:f>
              <c:numCache/>
            </c:numRef>
          </c:yVal>
          <c:smooth val="1"/>
        </c:ser>
        <c:ser>
          <c:idx val="3"/>
          <c:order val="3"/>
          <c:tx>
            <c:v>%Deliv (Latest)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 Meters'!$B$28:$B$33</c:f>
              <c:numCache/>
            </c:numRef>
          </c:xVal>
          <c:yVal>
            <c:numRef>
              <c:f>'17 Meters'!$Y$24:$Y$29</c:f>
              <c:numCache/>
            </c:numRef>
          </c:yVal>
          <c:smooth val="1"/>
        </c:ser>
        <c:axId val="49733697"/>
        <c:axId val="44950090"/>
      </c:scatterChart>
      <c:valAx>
        <c:axId val="18841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52128"/>
        <c:crosses val="autoZero"/>
        <c:crossBetween val="midCat"/>
        <c:dispUnits/>
      </c:valAx>
      <c:valAx>
        <c:axId val="35352128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SWR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41095"/>
        <c:crosses val="autoZero"/>
        <c:crossBetween val="midCat"/>
        <c:dispUnits/>
      </c:valAx>
      <c:valAx>
        <c:axId val="49733697"/>
        <c:scaling>
          <c:orientation val="minMax"/>
        </c:scaling>
        <c:axPos val="b"/>
        <c:delete val="1"/>
        <c:majorTickMark val="out"/>
        <c:minorTickMark val="none"/>
        <c:tickLblPos val="nextTo"/>
        <c:crossAx val="44950090"/>
        <c:crosses val="max"/>
        <c:crossBetween val="midCat"/>
        <c:dispUnits/>
      </c:valAx>
      <c:valAx>
        <c:axId val="44950090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FWD Pwr Delivered</a:t>
                </a:r>
              </a:p>
            </c:rich>
          </c:tx>
          <c:layout>
            <c:manualLayout>
              <c:xMode val="factor"/>
              <c:yMode val="factor"/>
              <c:x val="0.024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33697"/>
        <c:crosses val="max"/>
        <c:crossBetween val="midCat"/>
        <c:dispUnits/>
      </c:valAx>
      <c:spPr>
        <a:gradFill rotWithShape="1">
          <a:gsLst>
            <a:gs pos="0">
              <a:srgbClr val="CCFFFF"/>
            </a:gs>
            <a:gs pos="50000">
              <a:srgbClr val="8EB2B2"/>
            </a:gs>
            <a:gs pos="100000">
              <a:srgbClr val="CCFFFF"/>
            </a:gs>
          </a:gsLst>
          <a:lin ang="5400000" scaled="1"/>
        </a:gra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25"/>
          <c:y val="0.294"/>
          <c:w val="0.13075"/>
          <c:h val="0.4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8100">
      <a:solidFill>
        <a:srgbClr val="0000FF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Change in SWR - 17 Meters</a:t>
            </a:r>
          </a:p>
        </c:rich>
      </c:tx>
      <c:layout>
        <c:manualLayout>
          <c:xMode val="factor"/>
          <c:yMode val="factor"/>
          <c:x val="-0.011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255"/>
          <c:w val="0.935"/>
          <c:h val="0.7965"/>
        </c:manualLayout>
      </c:layout>
      <c:scatterChart>
        <c:scatterStyle val="smoothMarker"/>
        <c:varyColors val="0"/>
        <c:ser>
          <c:idx val="0"/>
          <c:order val="0"/>
          <c:tx>
            <c:v>Change in SWR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'17 Meters'!$B$55:$B$60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'17 Meters'!$C$55:$C$60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1897627"/>
        <c:axId val="17078644"/>
      </c:scatterChart>
      <c:valAx>
        <c:axId val="1897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78644"/>
        <c:crosses val="autoZero"/>
        <c:crossBetween val="midCat"/>
        <c:dispUnits/>
      </c:valAx>
      <c:valAx>
        <c:axId val="17078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SWR</a:t>
                </a:r>
              </a:p>
            </c:rich>
          </c:tx>
          <c:layout>
            <c:manualLayout>
              <c:xMode val="factor"/>
              <c:yMode val="factor"/>
              <c:x val="-0.00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7627"/>
        <c:crosses val="autoZero"/>
        <c:crossBetween val="midCat"/>
        <c:dispUnits/>
      </c:valAx>
      <c:spPr>
        <a:gradFill rotWithShape="1">
          <a:gsLst>
            <a:gs pos="0">
              <a:srgbClr val="CCFFFF"/>
            </a:gs>
            <a:gs pos="50000">
              <a:srgbClr val="8EB2B2"/>
            </a:gs>
            <a:gs pos="100000">
              <a:srgbClr val="CCFFFF"/>
            </a:gs>
          </a:gsLst>
          <a:lin ang="5400000" scaled="1"/>
        </a:gra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8100">
      <a:solidFill>
        <a:srgbClr val="0000FF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SWR and % Delivered Pwr - 12 Meters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385"/>
          <c:w val="0.78525"/>
          <c:h val="0.77725"/>
        </c:manualLayout>
      </c:layout>
      <c:scatterChart>
        <c:scatterStyle val="smoothMarker"/>
        <c:varyColors val="0"/>
        <c:ser>
          <c:idx val="1"/>
          <c:order val="0"/>
          <c:tx>
            <c:v>SWR (Baseline)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'12 Meters'!$B$9:$B$19</c:f>
              <c:numCache/>
            </c:numRef>
          </c:xVal>
          <c:yVal>
            <c:numRef>
              <c:f>'12 Meters'!$D$9:$D$19</c:f>
              <c:numCache/>
            </c:numRef>
          </c:yVal>
          <c:smooth val="1"/>
        </c:ser>
        <c:ser>
          <c:idx val="0"/>
          <c:order val="1"/>
          <c:tx>
            <c:v>SWR (Latest)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'12 Meters'!$B$28:$B$38</c:f>
              <c:numCache/>
            </c:numRef>
          </c:xVal>
          <c:yVal>
            <c:numRef>
              <c:f>'12 Meters'!$D$28:$D$38</c:f>
              <c:numCache/>
            </c:numRef>
          </c:yVal>
          <c:smooth val="1"/>
        </c:ser>
        <c:axId val="19490069"/>
        <c:axId val="41192894"/>
      </c:scatterChart>
      <c:scatterChart>
        <c:scatterStyle val="lineMarker"/>
        <c:varyColors val="0"/>
        <c:ser>
          <c:idx val="2"/>
          <c:order val="2"/>
          <c:tx>
            <c:v>%Deliv (Baseline)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 Meters'!$B$9:$B$19</c:f>
              <c:numCache/>
            </c:numRef>
          </c:xVal>
          <c:yVal>
            <c:numRef>
              <c:f>'12 Meters'!$Y$9:$Y$19</c:f>
              <c:numCache/>
            </c:numRef>
          </c:yVal>
          <c:smooth val="1"/>
        </c:ser>
        <c:ser>
          <c:idx val="3"/>
          <c:order val="3"/>
          <c:tx>
            <c:v>%Deliv (Latest)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 Meters'!$B$28:$B$38</c:f>
              <c:numCache/>
            </c:numRef>
          </c:xVal>
          <c:yVal>
            <c:numRef>
              <c:f>'12 Meters'!$Y$24:$Y$34</c:f>
              <c:numCache/>
            </c:numRef>
          </c:yVal>
          <c:smooth val="1"/>
        </c:ser>
        <c:axId val="35191727"/>
        <c:axId val="48290088"/>
      </c:scatterChart>
      <c:valAx>
        <c:axId val="19490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92894"/>
        <c:crosses val="autoZero"/>
        <c:crossBetween val="midCat"/>
        <c:dispUnits/>
      </c:valAx>
      <c:valAx>
        <c:axId val="41192894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SWR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90069"/>
        <c:crosses val="autoZero"/>
        <c:crossBetween val="midCat"/>
        <c:dispUnits/>
      </c:valAx>
      <c:valAx>
        <c:axId val="35191727"/>
        <c:scaling>
          <c:orientation val="minMax"/>
        </c:scaling>
        <c:axPos val="b"/>
        <c:delete val="1"/>
        <c:majorTickMark val="out"/>
        <c:minorTickMark val="none"/>
        <c:tickLblPos val="nextTo"/>
        <c:crossAx val="48290088"/>
        <c:crosses val="max"/>
        <c:crossBetween val="midCat"/>
        <c:dispUnits/>
      </c:valAx>
      <c:valAx>
        <c:axId val="48290088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FWD Pwr Delivered</a:t>
                </a:r>
              </a:p>
            </c:rich>
          </c:tx>
          <c:layout>
            <c:manualLayout>
              <c:xMode val="factor"/>
              <c:yMode val="factor"/>
              <c:x val="0.024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91727"/>
        <c:crosses val="max"/>
        <c:crossBetween val="midCat"/>
        <c:dispUnits/>
      </c:valAx>
      <c:spPr>
        <a:gradFill rotWithShape="1">
          <a:gsLst>
            <a:gs pos="0">
              <a:srgbClr val="CCFFFF"/>
            </a:gs>
            <a:gs pos="50000">
              <a:srgbClr val="8EB2B2"/>
            </a:gs>
            <a:gs pos="100000">
              <a:srgbClr val="CCFFFF"/>
            </a:gs>
          </a:gsLst>
          <a:lin ang="5400000" scaled="1"/>
        </a:gra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25"/>
          <c:y val="0.2955"/>
          <c:w val="0.13075"/>
          <c:h val="0.4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8100">
      <a:solidFill>
        <a:srgbClr val="0000FF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Change in SWR - 12 Meters</a:t>
            </a:r>
          </a:p>
        </c:rich>
      </c:tx>
      <c:layout>
        <c:manualLayout>
          <c:xMode val="factor"/>
          <c:yMode val="factor"/>
          <c:x val="-0.011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245"/>
          <c:w val="0.935"/>
          <c:h val="0.798"/>
        </c:manualLayout>
      </c:layout>
      <c:scatterChart>
        <c:scatterStyle val="smoothMarker"/>
        <c:varyColors val="0"/>
        <c:ser>
          <c:idx val="0"/>
          <c:order val="0"/>
          <c:tx>
            <c:v>Change in SWR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'12 Meters'!$B$55:$B$65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'12 Meters'!$C$55:$C$65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31957609"/>
        <c:axId val="19183026"/>
      </c:scatterChart>
      <c:valAx>
        <c:axId val="31957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83026"/>
        <c:crosses val="autoZero"/>
        <c:crossBetween val="midCat"/>
        <c:dispUnits/>
      </c:valAx>
      <c:valAx>
        <c:axId val="19183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SWR</a:t>
                </a:r>
              </a:p>
            </c:rich>
          </c:tx>
          <c:layout>
            <c:manualLayout>
              <c:xMode val="factor"/>
              <c:yMode val="factor"/>
              <c:x val="-0.00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57609"/>
        <c:crosses val="autoZero"/>
        <c:crossBetween val="midCat"/>
        <c:dispUnits/>
      </c:valAx>
      <c:spPr>
        <a:gradFill rotWithShape="1">
          <a:gsLst>
            <a:gs pos="0">
              <a:srgbClr val="CCFFFF"/>
            </a:gs>
            <a:gs pos="50000">
              <a:srgbClr val="8EB2B2"/>
            </a:gs>
            <a:gs pos="100000">
              <a:srgbClr val="CCFFFF"/>
            </a:gs>
          </a:gsLst>
          <a:lin ang="5400000" scaled="1"/>
        </a:gra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8100">
      <a:solidFill>
        <a:srgbClr val="0000FF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SWR and % Delivered Pwr - 10 Meters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3775"/>
          <c:w val="0.78525"/>
          <c:h val="0.778"/>
        </c:manualLayout>
      </c:layout>
      <c:scatterChart>
        <c:scatterStyle val="smoothMarker"/>
        <c:varyColors val="0"/>
        <c:ser>
          <c:idx val="1"/>
          <c:order val="0"/>
          <c:tx>
            <c:v>SWR (Baseline)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'10 Meters'!$B$9:$B$26</c:f>
              <c:numCache/>
            </c:numRef>
          </c:xVal>
          <c:yVal>
            <c:numRef>
              <c:f>'10 Meters'!$D$9:$D$26</c:f>
              <c:numCache/>
            </c:numRef>
          </c:yVal>
          <c:smooth val="1"/>
        </c:ser>
        <c:ser>
          <c:idx val="0"/>
          <c:order val="1"/>
          <c:tx>
            <c:v>SWR (Latest)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'10 Meters'!$B$34:$B$51</c:f>
              <c:numCache/>
            </c:numRef>
          </c:xVal>
          <c:yVal>
            <c:numRef>
              <c:f>'10 Meters'!$D$34:$D$51</c:f>
              <c:numCache/>
            </c:numRef>
          </c:yVal>
          <c:smooth val="1"/>
        </c:ser>
        <c:axId val="38429507"/>
        <c:axId val="10321244"/>
      </c:scatterChart>
      <c:scatterChart>
        <c:scatterStyle val="lineMarker"/>
        <c:varyColors val="0"/>
        <c:ser>
          <c:idx val="2"/>
          <c:order val="2"/>
          <c:tx>
            <c:v>%Deliv (Baseline)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 Meters'!$B$9:$B$26</c:f>
              <c:numCache/>
            </c:numRef>
          </c:xVal>
          <c:yVal>
            <c:numRef>
              <c:f>'10 Meters'!$Y$9:$Y$26</c:f>
              <c:numCache/>
            </c:numRef>
          </c:yVal>
          <c:smooth val="1"/>
        </c:ser>
        <c:ser>
          <c:idx val="3"/>
          <c:order val="3"/>
          <c:tx>
            <c:v>%Deliv (Latest)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 Meters'!$B$34:$B$51</c:f>
              <c:numCache/>
            </c:numRef>
          </c:xVal>
          <c:yVal>
            <c:numRef>
              <c:f>'10 Meters'!$Y$31:$Y$48</c:f>
              <c:numCache/>
            </c:numRef>
          </c:yVal>
          <c:smooth val="1"/>
        </c:ser>
        <c:axId val="25782333"/>
        <c:axId val="30714406"/>
      </c:scatterChart>
      <c:valAx>
        <c:axId val="38429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21244"/>
        <c:crosses val="autoZero"/>
        <c:crossBetween val="midCat"/>
        <c:dispUnits/>
      </c:valAx>
      <c:valAx>
        <c:axId val="10321244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SWR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29507"/>
        <c:crosses val="autoZero"/>
        <c:crossBetween val="midCat"/>
        <c:dispUnits/>
      </c:valAx>
      <c:valAx>
        <c:axId val="25782333"/>
        <c:scaling>
          <c:orientation val="minMax"/>
        </c:scaling>
        <c:axPos val="b"/>
        <c:delete val="1"/>
        <c:majorTickMark val="out"/>
        <c:minorTickMark val="none"/>
        <c:tickLblPos val="nextTo"/>
        <c:crossAx val="30714406"/>
        <c:crosses val="max"/>
        <c:crossBetween val="midCat"/>
        <c:dispUnits/>
      </c:valAx>
      <c:valAx>
        <c:axId val="30714406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FWD Pwr Delivered</a:t>
                </a:r>
              </a:p>
            </c:rich>
          </c:tx>
          <c:layout>
            <c:manualLayout>
              <c:xMode val="factor"/>
              <c:yMode val="factor"/>
              <c:x val="0.024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82333"/>
        <c:crosses val="max"/>
        <c:crossBetween val="midCat"/>
        <c:dispUnits/>
      </c:valAx>
      <c:spPr>
        <a:gradFill rotWithShape="1">
          <a:gsLst>
            <a:gs pos="0">
              <a:srgbClr val="CCFFFF"/>
            </a:gs>
            <a:gs pos="50000">
              <a:srgbClr val="8EB2B2"/>
            </a:gs>
            <a:gs pos="100000">
              <a:srgbClr val="CCFFFF"/>
            </a:gs>
          </a:gsLst>
          <a:lin ang="5400000" scaled="1"/>
        </a:gra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25"/>
          <c:y val="0.29725"/>
          <c:w val="0.13075"/>
          <c:h val="0.4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8100">
      <a:solidFill>
        <a:srgbClr val="0000FF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Change in SWR - 160 Meters</a:t>
            </a:r>
          </a:p>
        </c:rich>
      </c:tx>
      <c:layout>
        <c:manualLayout>
          <c:xMode val="factor"/>
          <c:yMode val="factor"/>
          <c:x val="-0.011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25"/>
          <c:w val="0.935"/>
          <c:h val="0.79725"/>
        </c:manualLayout>
      </c:layout>
      <c:scatterChart>
        <c:scatterStyle val="smoothMarker"/>
        <c:varyColors val="0"/>
        <c:ser>
          <c:idx val="0"/>
          <c:order val="0"/>
          <c:tx>
            <c:v>Change in SWR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'160 Meter'!$B$55:$B$63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'160 Meter'!$C$55:$C$63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3123539"/>
        <c:axId val="28111852"/>
      </c:scatterChart>
      <c:valAx>
        <c:axId val="3123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11852"/>
        <c:crosses val="autoZero"/>
        <c:crossBetween val="midCat"/>
        <c:dispUnits/>
      </c:valAx>
      <c:valAx>
        <c:axId val="28111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SWR</a:t>
                </a:r>
              </a:p>
            </c:rich>
          </c:tx>
          <c:layout>
            <c:manualLayout>
              <c:xMode val="factor"/>
              <c:yMode val="factor"/>
              <c:x val="-0.00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3539"/>
        <c:crosses val="autoZero"/>
        <c:crossBetween val="midCat"/>
        <c:dispUnits/>
      </c:valAx>
      <c:spPr>
        <a:gradFill rotWithShape="1">
          <a:gsLst>
            <a:gs pos="0">
              <a:srgbClr val="CCFFFF"/>
            </a:gs>
            <a:gs pos="50000">
              <a:srgbClr val="8EB2B2"/>
            </a:gs>
            <a:gs pos="100000">
              <a:srgbClr val="CCFFFF"/>
            </a:gs>
          </a:gsLst>
          <a:lin ang="5400000" scaled="1"/>
        </a:gra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8100">
      <a:solidFill>
        <a:srgbClr val="0000FF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Change in SWR - 10 Meters</a:t>
            </a:r>
          </a:p>
        </c:rich>
      </c:tx>
      <c:layout>
        <c:manualLayout>
          <c:xMode val="factor"/>
          <c:yMode val="factor"/>
          <c:x val="-0.011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23"/>
          <c:w val="0.935"/>
          <c:h val="0.8005"/>
        </c:manualLayout>
      </c:layout>
      <c:scatterChart>
        <c:scatterStyle val="smoothMarker"/>
        <c:varyColors val="0"/>
        <c:ser>
          <c:idx val="0"/>
          <c:order val="0"/>
          <c:tx>
            <c:v>Change in SWR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'10 Meters'!$B$61:$B$78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'10 Meters'!$C$61:$C$78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</c:ser>
        <c:axId val="7994199"/>
        <c:axId val="4838928"/>
      </c:scatterChart>
      <c:valAx>
        <c:axId val="7994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8928"/>
        <c:crosses val="autoZero"/>
        <c:crossBetween val="midCat"/>
        <c:dispUnits/>
      </c:valAx>
      <c:valAx>
        <c:axId val="4838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SWR</a:t>
                </a:r>
              </a:p>
            </c:rich>
          </c:tx>
          <c:layout>
            <c:manualLayout>
              <c:xMode val="factor"/>
              <c:yMode val="factor"/>
              <c:x val="-0.00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94199"/>
        <c:crosses val="autoZero"/>
        <c:crossBetween val="midCat"/>
        <c:dispUnits/>
      </c:valAx>
      <c:spPr>
        <a:gradFill rotWithShape="1">
          <a:gsLst>
            <a:gs pos="0">
              <a:srgbClr val="CCFFFF"/>
            </a:gs>
            <a:gs pos="50000">
              <a:srgbClr val="8EB2B2"/>
            </a:gs>
            <a:gs pos="100000">
              <a:srgbClr val="CCFFFF"/>
            </a:gs>
          </a:gsLst>
          <a:lin ang="5400000" scaled="1"/>
        </a:gra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8100">
      <a:solidFill>
        <a:srgbClr val="0000FF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SWR and % Delivered Pwr - 6 Meters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125"/>
          <c:w val="0.78525"/>
          <c:h val="0.77825"/>
        </c:manualLayout>
      </c:layout>
      <c:scatterChart>
        <c:scatterStyle val="smoothMarker"/>
        <c:varyColors val="0"/>
        <c:ser>
          <c:idx val="1"/>
          <c:order val="0"/>
          <c:tx>
            <c:v>SWR (Baseline)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'6 Meters'!$B$9:$B$25</c:f>
              <c:numCache/>
            </c:numRef>
          </c:xVal>
          <c:yVal>
            <c:numRef>
              <c:f>'6 Meters'!$D$9:$D$25</c:f>
              <c:numCache/>
            </c:numRef>
          </c:yVal>
          <c:smooth val="1"/>
        </c:ser>
        <c:ser>
          <c:idx val="0"/>
          <c:order val="1"/>
          <c:tx>
            <c:v>SWR (Latest)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'6 Meters'!$B$32:$B$48</c:f>
              <c:numCache/>
            </c:numRef>
          </c:xVal>
          <c:yVal>
            <c:numRef>
              <c:f>'6 Meters'!$D$32:$D$48</c:f>
              <c:numCache/>
            </c:numRef>
          </c:yVal>
          <c:smooth val="1"/>
        </c:ser>
        <c:axId val="43550353"/>
        <c:axId val="56408858"/>
      </c:scatterChart>
      <c:scatterChart>
        <c:scatterStyle val="lineMarker"/>
        <c:varyColors val="0"/>
        <c:ser>
          <c:idx val="2"/>
          <c:order val="2"/>
          <c:tx>
            <c:v>%Deliv (Baseline)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 Meters'!$B$9:$B$25</c:f>
              <c:numCache/>
            </c:numRef>
          </c:xVal>
          <c:yVal>
            <c:numRef>
              <c:f>'6 Meters'!$Y$9:$Y$25</c:f>
              <c:numCache/>
            </c:numRef>
          </c:yVal>
          <c:smooth val="1"/>
        </c:ser>
        <c:ser>
          <c:idx val="3"/>
          <c:order val="3"/>
          <c:tx>
            <c:v>%Deliv (Latest)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 Meters'!$B$32:$B$48</c:f>
              <c:numCache/>
            </c:numRef>
          </c:xVal>
          <c:yVal>
            <c:numRef>
              <c:f>'6 Meters'!$Y$29:$Y$45</c:f>
              <c:numCache/>
            </c:numRef>
          </c:yVal>
          <c:smooth val="1"/>
        </c:ser>
        <c:axId val="37917675"/>
        <c:axId val="5714756"/>
      </c:scatterChart>
      <c:valAx>
        <c:axId val="43550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08858"/>
        <c:crosses val="autoZero"/>
        <c:crossBetween val="midCat"/>
        <c:dispUnits/>
      </c:valAx>
      <c:valAx>
        <c:axId val="56408858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SWR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50353"/>
        <c:crosses val="autoZero"/>
        <c:crossBetween val="midCat"/>
        <c:dispUnits/>
      </c:valAx>
      <c:valAx>
        <c:axId val="37917675"/>
        <c:scaling>
          <c:orientation val="minMax"/>
        </c:scaling>
        <c:axPos val="b"/>
        <c:delete val="1"/>
        <c:majorTickMark val="out"/>
        <c:minorTickMark val="none"/>
        <c:tickLblPos val="nextTo"/>
        <c:crossAx val="5714756"/>
        <c:crosses val="max"/>
        <c:crossBetween val="midCat"/>
        <c:dispUnits/>
      </c:valAx>
      <c:valAx>
        <c:axId val="5714756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FWD Pwr Delivered</a:t>
                </a:r>
              </a:p>
            </c:rich>
          </c:tx>
          <c:layout>
            <c:manualLayout>
              <c:xMode val="factor"/>
              <c:yMode val="factor"/>
              <c:x val="0.024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17675"/>
        <c:crosses val="max"/>
        <c:crossBetween val="midCat"/>
        <c:dispUnits/>
      </c:valAx>
      <c:spPr>
        <a:gradFill rotWithShape="1">
          <a:gsLst>
            <a:gs pos="0">
              <a:srgbClr val="CCFFFF"/>
            </a:gs>
            <a:gs pos="50000">
              <a:srgbClr val="8EB2B2"/>
            </a:gs>
            <a:gs pos="100000">
              <a:srgbClr val="CCFFFF"/>
            </a:gs>
          </a:gsLst>
          <a:lin ang="5400000" scaled="1"/>
        </a:gra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25"/>
          <c:y val="0.29825"/>
          <c:w val="0.13075"/>
          <c:h val="0.4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8100">
      <a:solidFill>
        <a:srgbClr val="0000FF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Change in SWR - 6 Meters</a:t>
            </a:r>
          </a:p>
        </c:rich>
      </c:tx>
      <c:layout>
        <c:manualLayout>
          <c:xMode val="factor"/>
          <c:yMode val="factor"/>
          <c:x val="-0.011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235"/>
          <c:w val="0.935"/>
          <c:h val="0.79975"/>
        </c:manualLayout>
      </c:layout>
      <c:scatterChart>
        <c:scatterStyle val="smoothMarker"/>
        <c:varyColors val="0"/>
        <c:ser>
          <c:idx val="0"/>
          <c:order val="0"/>
          <c:tx>
            <c:v>Change in SWR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'6 Meters'!$B$61:$B$77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'6 Meters'!$C$61:$C$77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1"/>
        </c:ser>
        <c:axId val="51432805"/>
        <c:axId val="60242062"/>
      </c:scatterChart>
      <c:valAx>
        <c:axId val="51432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42062"/>
        <c:crosses val="autoZero"/>
        <c:crossBetween val="midCat"/>
        <c:dispUnits/>
      </c:valAx>
      <c:valAx>
        <c:axId val="60242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SWR</a:t>
                </a:r>
              </a:p>
            </c:rich>
          </c:tx>
          <c:layout>
            <c:manualLayout>
              <c:xMode val="factor"/>
              <c:yMode val="factor"/>
              <c:x val="-0.00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32805"/>
        <c:crosses val="autoZero"/>
        <c:crossBetween val="midCat"/>
        <c:dispUnits/>
      </c:valAx>
      <c:spPr>
        <a:gradFill rotWithShape="1">
          <a:gsLst>
            <a:gs pos="0">
              <a:srgbClr val="CCFFFF"/>
            </a:gs>
            <a:gs pos="50000">
              <a:srgbClr val="8EB2B2"/>
            </a:gs>
            <a:gs pos="100000">
              <a:srgbClr val="CCFFFF"/>
            </a:gs>
          </a:gsLst>
          <a:lin ang="5400000" scaled="1"/>
        </a:gra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8100">
      <a:solidFill>
        <a:srgbClr val="0000FF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SWR and % Delivered Pwr - 2 Meters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375"/>
          <c:w val="0.78525"/>
          <c:h val="0.77825"/>
        </c:manualLayout>
      </c:layout>
      <c:scatterChart>
        <c:scatterStyle val="smoothMarker"/>
        <c:varyColors val="0"/>
        <c:ser>
          <c:idx val="1"/>
          <c:order val="0"/>
          <c:tx>
            <c:v>SWR (Baseline)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'2 Meters'!$B$9:$B$25</c:f>
              <c:numCache/>
            </c:numRef>
          </c:xVal>
          <c:yVal>
            <c:numRef>
              <c:f>'2 Meters'!$D$9:$D$25</c:f>
              <c:numCache/>
            </c:numRef>
          </c:yVal>
          <c:smooth val="1"/>
        </c:ser>
        <c:ser>
          <c:idx val="0"/>
          <c:order val="1"/>
          <c:tx>
            <c:v>SWR (Latest)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'2 Meters'!$B$34:$B$50</c:f>
              <c:numCache/>
            </c:numRef>
          </c:xVal>
          <c:yVal>
            <c:numRef>
              <c:f>'2 Meters'!$D$34:$D$50</c:f>
              <c:numCache/>
            </c:numRef>
          </c:yVal>
          <c:smooth val="1"/>
        </c:ser>
        <c:axId val="5307647"/>
        <c:axId val="47768824"/>
      </c:scatterChart>
      <c:scatterChart>
        <c:scatterStyle val="lineMarker"/>
        <c:varyColors val="0"/>
        <c:ser>
          <c:idx val="2"/>
          <c:order val="2"/>
          <c:tx>
            <c:v>%Deliv (Baseline)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Meters'!$B$9:$B$25</c:f>
              <c:numCache/>
            </c:numRef>
          </c:xVal>
          <c:yVal>
            <c:numRef>
              <c:f>'2 Meters'!$Y$9:$Y$25</c:f>
              <c:numCache/>
            </c:numRef>
          </c:yVal>
          <c:smooth val="1"/>
        </c:ser>
        <c:ser>
          <c:idx val="3"/>
          <c:order val="3"/>
          <c:tx>
            <c:v>%Deliv (Latest)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Meters'!$B$34:$B$50</c:f>
              <c:numCache/>
            </c:numRef>
          </c:xVal>
          <c:yVal>
            <c:numRef>
              <c:f>'2 Meters'!$Y$29:$Y$45</c:f>
              <c:numCache/>
            </c:numRef>
          </c:yVal>
          <c:smooth val="1"/>
        </c:ser>
        <c:axId val="27266233"/>
        <c:axId val="44069506"/>
      </c:scatterChart>
      <c:valAx>
        <c:axId val="5307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68824"/>
        <c:crosses val="autoZero"/>
        <c:crossBetween val="midCat"/>
        <c:dispUnits/>
      </c:valAx>
      <c:valAx>
        <c:axId val="47768824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SWR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7647"/>
        <c:crosses val="autoZero"/>
        <c:crossBetween val="midCat"/>
        <c:dispUnits/>
      </c:valAx>
      <c:valAx>
        <c:axId val="27266233"/>
        <c:scaling>
          <c:orientation val="minMax"/>
        </c:scaling>
        <c:axPos val="b"/>
        <c:delete val="1"/>
        <c:majorTickMark val="out"/>
        <c:minorTickMark val="none"/>
        <c:tickLblPos val="nextTo"/>
        <c:crossAx val="44069506"/>
        <c:crosses val="max"/>
        <c:crossBetween val="midCat"/>
        <c:dispUnits/>
      </c:valAx>
      <c:valAx>
        <c:axId val="44069506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FWD Pwr Delivered</a:t>
                </a:r>
              </a:p>
            </c:rich>
          </c:tx>
          <c:layout>
            <c:manualLayout>
              <c:xMode val="factor"/>
              <c:yMode val="factor"/>
              <c:x val="0.024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66233"/>
        <c:crosses val="max"/>
        <c:crossBetween val="midCat"/>
        <c:dispUnits/>
      </c:valAx>
      <c:spPr>
        <a:gradFill rotWithShape="1">
          <a:gsLst>
            <a:gs pos="0">
              <a:srgbClr val="CCFFFF"/>
            </a:gs>
            <a:gs pos="50000">
              <a:srgbClr val="8EB2B2"/>
            </a:gs>
            <a:gs pos="100000">
              <a:srgbClr val="CCFFFF"/>
            </a:gs>
          </a:gsLst>
          <a:lin ang="5400000" scaled="1"/>
        </a:gra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25"/>
          <c:y val="0.29675"/>
          <c:w val="0.13075"/>
          <c:h val="0.4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8100">
      <a:solidFill>
        <a:srgbClr val="0000FF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Change in SWR -  2 Meters</a:t>
            </a:r>
          </a:p>
        </c:rich>
      </c:tx>
      <c:layout>
        <c:manualLayout>
          <c:xMode val="factor"/>
          <c:yMode val="factor"/>
          <c:x val="-0.011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2325"/>
          <c:w val="0.935"/>
          <c:h val="0.8"/>
        </c:manualLayout>
      </c:layout>
      <c:scatterChart>
        <c:scatterStyle val="smoothMarker"/>
        <c:varyColors val="0"/>
        <c:ser>
          <c:idx val="0"/>
          <c:order val="0"/>
          <c:tx>
            <c:v>Change in SWR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'2 Meters'!$B$61:$B$77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'2 Meters'!$C$61:$C$77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1"/>
        </c:ser>
        <c:axId val="61081235"/>
        <c:axId val="12860204"/>
      </c:scatterChart>
      <c:valAx>
        <c:axId val="61081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60204"/>
        <c:crosses val="autoZero"/>
        <c:crossBetween val="midCat"/>
        <c:dispUnits/>
      </c:valAx>
      <c:valAx>
        <c:axId val="12860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SWR</a:t>
                </a:r>
              </a:p>
            </c:rich>
          </c:tx>
          <c:layout>
            <c:manualLayout>
              <c:xMode val="factor"/>
              <c:yMode val="factor"/>
              <c:x val="-0.00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81235"/>
        <c:crosses val="autoZero"/>
        <c:crossBetween val="midCat"/>
        <c:dispUnits/>
      </c:valAx>
      <c:spPr>
        <a:gradFill rotWithShape="1">
          <a:gsLst>
            <a:gs pos="0">
              <a:srgbClr val="CCFFFF"/>
            </a:gs>
            <a:gs pos="50000">
              <a:srgbClr val="8EB2B2"/>
            </a:gs>
            <a:gs pos="100000">
              <a:srgbClr val="CCFFFF"/>
            </a:gs>
          </a:gsLst>
          <a:lin ang="5400000" scaled="1"/>
        </a:gra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8100">
      <a:solidFill>
        <a:srgbClr val="0000FF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SWR and % Delivered Pwr - 1.25 Meters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3925"/>
          <c:w val="0.78525"/>
          <c:h val="0.776"/>
        </c:manualLayout>
      </c:layout>
      <c:scatterChart>
        <c:scatterStyle val="smoothMarker"/>
        <c:varyColors val="0"/>
        <c:ser>
          <c:idx val="1"/>
          <c:order val="0"/>
          <c:tx>
            <c:v>SWR (Baseline)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'1.25 Meters'!$B$9:$B$21</c:f>
              <c:numCache/>
            </c:numRef>
          </c:xVal>
          <c:yVal>
            <c:numRef>
              <c:f>'1.25 Meters'!$D$9:$D$21</c:f>
              <c:numCache/>
            </c:numRef>
          </c:yVal>
          <c:smooth val="1"/>
        </c:ser>
        <c:ser>
          <c:idx val="0"/>
          <c:order val="1"/>
          <c:tx>
            <c:v>SWR (Latest)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'1.25 Meters'!$B$30:$B$42</c:f>
              <c:numCache/>
            </c:numRef>
          </c:xVal>
          <c:yVal>
            <c:numRef>
              <c:f>'1.25 Meters'!$D$30:$D$42</c:f>
              <c:numCache/>
            </c:numRef>
          </c:yVal>
          <c:smooth val="1"/>
        </c:ser>
        <c:axId val="48632973"/>
        <c:axId val="35043574"/>
      </c:scatterChart>
      <c:scatterChart>
        <c:scatterStyle val="lineMarker"/>
        <c:varyColors val="0"/>
        <c:ser>
          <c:idx val="2"/>
          <c:order val="2"/>
          <c:tx>
            <c:v>%Deliv (Baseline)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'1.25 Meters'!$B$9:$B$21</c:f>
              <c:numCache/>
            </c:numRef>
          </c:xVal>
          <c:yVal>
            <c:numRef>
              <c:f>'1.25 Meters'!$Y$9:$Y$21</c:f>
              <c:numCache/>
            </c:numRef>
          </c:yVal>
          <c:smooth val="1"/>
        </c:ser>
        <c:ser>
          <c:idx val="3"/>
          <c:order val="3"/>
          <c:tx>
            <c:v>%Deliv (Latest)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'1.25 Meters'!$B$30:$B$42</c:f>
              <c:numCache/>
            </c:numRef>
          </c:xVal>
          <c:yVal>
            <c:numRef>
              <c:f>'1.25 Meters'!$Y$27:$Y$39</c:f>
              <c:numCache/>
            </c:numRef>
          </c:yVal>
          <c:smooth val="1"/>
        </c:ser>
        <c:axId val="46956711"/>
        <c:axId val="19957216"/>
      </c:scatterChart>
      <c:valAx>
        <c:axId val="48632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43574"/>
        <c:crosses val="autoZero"/>
        <c:crossBetween val="midCat"/>
        <c:dispUnits/>
      </c:valAx>
      <c:valAx>
        <c:axId val="35043574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SWR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32973"/>
        <c:crosses val="autoZero"/>
        <c:crossBetween val="midCat"/>
        <c:dispUnits/>
      </c:valAx>
      <c:valAx>
        <c:axId val="46956711"/>
        <c:scaling>
          <c:orientation val="minMax"/>
        </c:scaling>
        <c:axPos val="b"/>
        <c:delete val="1"/>
        <c:majorTickMark val="out"/>
        <c:minorTickMark val="none"/>
        <c:tickLblPos val="nextTo"/>
        <c:crossAx val="19957216"/>
        <c:crosses val="max"/>
        <c:crossBetween val="midCat"/>
        <c:dispUnits/>
      </c:valAx>
      <c:valAx>
        <c:axId val="19957216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FWD Pwr Delivered</a:t>
                </a:r>
              </a:p>
            </c:rich>
          </c:tx>
          <c:layout>
            <c:manualLayout>
              <c:xMode val="factor"/>
              <c:yMode val="factor"/>
              <c:x val="0.024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56711"/>
        <c:crosses val="max"/>
        <c:crossBetween val="midCat"/>
        <c:dispUnits/>
      </c:valAx>
      <c:spPr>
        <a:gradFill rotWithShape="1">
          <a:gsLst>
            <a:gs pos="0">
              <a:srgbClr val="CCFFFF"/>
            </a:gs>
            <a:gs pos="50000">
              <a:srgbClr val="8EB2B2"/>
            </a:gs>
            <a:gs pos="100000">
              <a:srgbClr val="CCFFFF"/>
            </a:gs>
          </a:gsLst>
          <a:lin ang="5400000" scaled="1"/>
        </a:gra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25"/>
          <c:y val="0.29425"/>
          <c:w val="0.13075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8100">
      <a:solidFill>
        <a:srgbClr val="0000FF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Change in SWR - 1.25 Meters</a:t>
            </a:r>
          </a:p>
        </c:rich>
      </c:tx>
      <c:layout>
        <c:manualLayout>
          <c:xMode val="factor"/>
          <c:yMode val="factor"/>
          <c:x val="-0.011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2425"/>
          <c:w val="0.935"/>
          <c:h val="0.7985"/>
        </c:manualLayout>
      </c:layout>
      <c:scatterChart>
        <c:scatterStyle val="smoothMarker"/>
        <c:varyColors val="0"/>
        <c:ser>
          <c:idx val="0"/>
          <c:order val="0"/>
          <c:tx>
            <c:v>Change in SWR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'1.25 Meters'!$B$55:$B$67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'1.25 Meters'!$C$55:$C$67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axId val="45397217"/>
        <c:axId val="5921770"/>
      </c:scatterChart>
      <c:valAx>
        <c:axId val="45397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1770"/>
        <c:crosses val="autoZero"/>
        <c:crossBetween val="midCat"/>
        <c:dispUnits/>
      </c:valAx>
      <c:valAx>
        <c:axId val="5921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SWR</a:t>
                </a:r>
              </a:p>
            </c:rich>
          </c:tx>
          <c:layout>
            <c:manualLayout>
              <c:xMode val="factor"/>
              <c:yMode val="factor"/>
              <c:x val="-0.00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97217"/>
        <c:crosses val="autoZero"/>
        <c:crossBetween val="midCat"/>
        <c:dispUnits/>
      </c:valAx>
      <c:spPr>
        <a:gradFill rotWithShape="1">
          <a:gsLst>
            <a:gs pos="0">
              <a:srgbClr val="CCFFFF"/>
            </a:gs>
            <a:gs pos="50000">
              <a:srgbClr val="8EB2B2"/>
            </a:gs>
            <a:gs pos="100000">
              <a:srgbClr val="CCFFFF"/>
            </a:gs>
          </a:gsLst>
          <a:lin ang="5400000" scaled="1"/>
        </a:gra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8100">
      <a:solidFill>
        <a:srgbClr val="0000FF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SWR and % Delivered Pwr - 70 cm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3775"/>
          <c:w val="0.78525"/>
          <c:h val="0.778"/>
        </c:manualLayout>
      </c:layout>
      <c:scatterChart>
        <c:scatterStyle val="smoothMarker"/>
        <c:varyColors val="0"/>
        <c:ser>
          <c:idx val="1"/>
          <c:order val="0"/>
          <c:tx>
            <c:v>SWR (Baseline)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'70 cm'!$B$9:$B$24</c:f>
              <c:numCache/>
            </c:numRef>
          </c:xVal>
          <c:yVal>
            <c:numRef>
              <c:f>'70 cm'!$D$9:$D$24</c:f>
              <c:numCache/>
            </c:numRef>
          </c:yVal>
          <c:smooth val="1"/>
        </c:ser>
        <c:ser>
          <c:idx val="0"/>
          <c:order val="1"/>
          <c:tx>
            <c:v>SWR (Latest)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'70 cm'!$B$35:$B$50</c:f>
              <c:numCache/>
            </c:numRef>
          </c:xVal>
          <c:yVal>
            <c:numRef>
              <c:f>'70 cm'!$D$35:$D$50</c:f>
              <c:numCache/>
            </c:numRef>
          </c:yVal>
          <c:smooth val="1"/>
        </c:ser>
        <c:axId val="53295931"/>
        <c:axId val="9901332"/>
      </c:scatterChart>
      <c:scatterChart>
        <c:scatterStyle val="lineMarker"/>
        <c:varyColors val="0"/>
        <c:ser>
          <c:idx val="2"/>
          <c:order val="2"/>
          <c:tx>
            <c:v>%Deliv (Baseline)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'70 cm'!$B$9:$B$24</c:f>
              <c:numCache/>
            </c:numRef>
          </c:xVal>
          <c:yVal>
            <c:numRef>
              <c:f>'70 cm'!$Y$9:$Y$24</c:f>
              <c:numCache/>
            </c:numRef>
          </c:yVal>
          <c:smooth val="1"/>
        </c:ser>
        <c:ser>
          <c:idx val="3"/>
          <c:order val="3"/>
          <c:tx>
            <c:v>%Deliv (Latest)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'70 cm'!$B$35:$B$50</c:f>
              <c:numCache/>
            </c:numRef>
          </c:xVal>
          <c:yVal>
            <c:numRef>
              <c:f>'70 cm'!$Y$28:$Y$43</c:f>
              <c:numCache/>
            </c:numRef>
          </c:yVal>
          <c:smooth val="1"/>
        </c:ser>
        <c:axId val="22003125"/>
        <c:axId val="63810398"/>
      </c:scatterChart>
      <c:valAx>
        <c:axId val="53295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01332"/>
        <c:crosses val="autoZero"/>
        <c:crossBetween val="midCat"/>
        <c:dispUnits/>
      </c:valAx>
      <c:valAx>
        <c:axId val="9901332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SWR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95931"/>
        <c:crosses val="autoZero"/>
        <c:crossBetween val="midCat"/>
        <c:dispUnits/>
      </c:valAx>
      <c:valAx>
        <c:axId val="22003125"/>
        <c:scaling>
          <c:orientation val="minMax"/>
        </c:scaling>
        <c:axPos val="b"/>
        <c:delete val="1"/>
        <c:majorTickMark val="out"/>
        <c:minorTickMark val="none"/>
        <c:tickLblPos val="nextTo"/>
        <c:crossAx val="63810398"/>
        <c:crosses val="max"/>
        <c:crossBetween val="midCat"/>
        <c:dispUnits/>
      </c:valAx>
      <c:valAx>
        <c:axId val="63810398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FWD Pwr Delivered</a:t>
                </a:r>
              </a:p>
            </c:rich>
          </c:tx>
          <c:layout>
            <c:manualLayout>
              <c:xMode val="factor"/>
              <c:yMode val="factor"/>
              <c:x val="0.024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03125"/>
        <c:crosses val="max"/>
        <c:crossBetween val="midCat"/>
        <c:dispUnits/>
      </c:valAx>
      <c:spPr>
        <a:gradFill rotWithShape="1">
          <a:gsLst>
            <a:gs pos="0">
              <a:srgbClr val="CCFFFF"/>
            </a:gs>
            <a:gs pos="50000">
              <a:srgbClr val="8EB2B2"/>
            </a:gs>
            <a:gs pos="100000">
              <a:srgbClr val="CCFFFF"/>
            </a:gs>
          </a:gsLst>
          <a:lin ang="5400000" scaled="1"/>
        </a:gra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25"/>
          <c:y val="0.29725"/>
          <c:w val="0.13075"/>
          <c:h val="0.4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8100">
      <a:solidFill>
        <a:srgbClr val="0000FF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Change in SWR - 70 cm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235"/>
          <c:w val="0.935"/>
          <c:h val="0.79975"/>
        </c:manualLayout>
      </c:layout>
      <c:scatterChart>
        <c:scatterStyle val="smoothMarker"/>
        <c:varyColors val="0"/>
        <c:ser>
          <c:idx val="0"/>
          <c:order val="0"/>
          <c:tx>
            <c:v>Change in SWR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'70 cm'!$B$62:$B$77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'70 cm'!$C$62:$C$77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1"/>
        </c:ser>
        <c:axId val="37422671"/>
        <c:axId val="1259720"/>
      </c:scatterChart>
      <c:valAx>
        <c:axId val="37422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9720"/>
        <c:crosses val="autoZero"/>
        <c:crossBetween val="midCat"/>
        <c:dispUnits/>
      </c:valAx>
      <c:valAx>
        <c:axId val="1259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SWR</a:t>
                </a:r>
              </a:p>
            </c:rich>
          </c:tx>
          <c:layout>
            <c:manualLayout>
              <c:xMode val="factor"/>
              <c:yMode val="factor"/>
              <c:x val="-0.00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22671"/>
        <c:crosses val="autoZero"/>
        <c:crossBetween val="midCat"/>
        <c:dispUnits/>
      </c:valAx>
      <c:spPr>
        <a:gradFill rotWithShape="1">
          <a:gsLst>
            <a:gs pos="0">
              <a:srgbClr val="CCFFFF"/>
            </a:gs>
            <a:gs pos="50000">
              <a:srgbClr val="8EB2B2"/>
            </a:gs>
            <a:gs pos="100000">
              <a:srgbClr val="CCFFFF"/>
            </a:gs>
          </a:gsLst>
          <a:lin ang="5400000" scaled="1"/>
        </a:gra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8100">
      <a:solidFill>
        <a:srgbClr val="0000FF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SWR and % Delivered Pwr - 33 cm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3925"/>
          <c:w val="0.78525"/>
          <c:h val="0.776"/>
        </c:manualLayout>
      </c:layout>
      <c:scatterChart>
        <c:scatterStyle val="smoothMarker"/>
        <c:varyColors val="0"/>
        <c:ser>
          <c:idx val="1"/>
          <c:order val="0"/>
          <c:tx>
            <c:v>SWR (Baseline)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'33 cm'!$B$9:$B$21</c:f>
              <c:numCache/>
            </c:numRef>
          </c:xVal>
          <c:yVal>
            <c:numRef>
              <c:f>'33 cm'!$D$9:$D$21</c:f>
              <c:numCache/>
            </c:numRef>
          </c:yVal>
          <c:smooth val="1"/>
        </c:ser>
        <c:ser>
          <c:idx val="0"/>
          <c:order val="1"/>
          <c:tx>
            <c:v>SWR (Latest)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'33 cm'!$B$30:$B$42</c:f>
              <c:numCache/>
            </c:numRef>
          </c:xVal>
          <c:yVal>
            <c:numRef>
              <c:f>'33 cm'!$D$30:$D$42</c:f>
              <c:numCache/>
            </c:numRef>
          </c:yVal>
          <c:smooth val="1"/>
        </c:ser>
        <c:axId val="11337481"/>
        <c:axId val="34928466"/>
      </c:scatterChart>
      <c:scatterChart>
        <c:scatterStyle val="lineMarker"/>
        <c:varyColors val="0"/>
        <c:ser>
          <c:idx val="2"/>
          <c:order val="2"/>
          <c:tx>
            <c:v>%Deliv (Baseline)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'33 cm'!$B$9:$B$21</c:f>
              <c:numCache/>
            </c:numRef>
          </c:xVal>
          <c:yVal>
            <c:numRef>
              <c:f>'33 cm'!$Y$9:$Y$21</c:f>
              <c:numCache/>
            </c:numRef>
          </c:yVal>
          <c:smooth val="1"/>
        </c:ser>
        <c:ser>
          <c:idx val="3"/>
          <c:order val="3"/>
          <c:tx>
            <c:v>%Deliv (Latest)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'33 cm'!$B$30:$B$42</c:f>
              <c:numCache/>
            </c:numRef>
          </c:xVal>
          <c:yVal>
            <c:numRef>
              <c:f>'33 cm'!$Y$27:$Y$39</c:f>
              <c:numCache/>
            </c:numRef>
          </c:yVal>
          <c:smooth val="1"/>
        </c:ser>
        <c:axId val="45920739"/>
        <c:axId val="10633468"/>
      </c:scatterChart>
      <c:valAx>
        <c:axId val="11337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28466"/>
        <c:crosses val="autoZero"/>
        <c:crossBetween val="midCat"/>
        <c:dispUnits/>
      </c:valAx>
      <c:valAx>
        <c:axId val="34928466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SWR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37481"/>
        <c:crosses val="autoZero"/>
        <c:crossBetween val="midCat"/>
        <c:dispUnits/>
      </c:valAx>
      <c:valAx>
        <c:axId val="45920739"/>
        <c:scaling>
          <c:orientation val="minMax"/>
        </c:scaling>
        <c:axPos val="b"/>
        <c:delete val="1"/>
        <c:majorTickMark val="out"/>
        <c:minorTickMark val="none"/>
        <c:tickLblPos val="nextTo"/>
        <c:crossAx val="10633468"/>
        <c:crosses val="max"/>
        <c:crossBetween val="midCat"/>
        <c:dispUnits/>
      </c:valAx>
      <c:valAx>
        <c:axId val="10633468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FWD Pwr Delivered</a:t>
                </a:r>
              </a:p>
            </c:rich>
          </c:tx>
          <c:layout>
            <c:manualLayout>
              <c:xMode val="factor"/>
              <c:yMode val="factor"/>
              <c:x val="0.024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20739"/>
        <c:crosses val="max"/>
        <c:crossBetween val="midCat"/>
        <c:dispUnits/>
      </c:valAx>
      <c:spPr>
        <a:gradFill rotWithShape="1">
          <a:gsLst>
            <a:gs pos="0">
              <a:srgbClr val="CCFFFF"/>
            </a:gs>
            <a:gs pos="50000">
              <a:srgbClr val="8EB2B2"/>
            </a:gs>
            <a:gs pos="100000">
              <a:srgbClr val="CCFFFF"/>
            </a:gs>
          </a:gsLst>
          <a:lin ang="5400000" scaled="1"/>
        </a:gra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25"/>
          <c:y val="0.29425"/>
          <c:w val="0.13075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8100">
      <a:solidFill>
        <a:srgbClr val="0000FF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SWR and % Delivered Pwr - 80 Meters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21"/>
          <c:w val="0.78525"/>
          <c:h val="0.8105"/>
        </c:manualLayout>
      </c:layout>
      <c:scatterChart>
        <c:scatterStyle val="smoothMarker"/>
        <c:varyColors val="0"/>
        <c:ser>
          <c:idx val="1"/>
          <c:order val="0"/>
          <c:tx>
            <c:v>SWR (Baseline)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'80 Meters'!$B$9:$B$19</c:f>
              <c:numCache/>
            </c:numRef>
          </c:xVal>
          <c:yVal>
            <c:numRef>
              <c:f>'80 Meters'!$D$9:$D$19</c:f>
              <c:numCache/>
            </c:numRef>
          </c:yVal>
          <c:smooth val="1"/>
        </c:ser>
        <c:ser>
          <c:idx val="0"/>
          <c:order val="1"/>
          <c:tx>
            <c:v>SWR (Latest)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'80 Meters'!$B$28:$B$38</c:f>
              <c:numCache/>
            </c:numRef>
          </c:xVal>
          <c:yVal>
            <c:numRef>
              <c:f>'80 Meters'!$D$28:$D$38</c:f>
              <c:numCache/>
            </c:numRef>
          </c:yVal>
          <c:smooth val="1"/>
        </c:ser>
        <c:axId val="51680077"/>
        <c:axId val="62467510"/>
      </c:scatterChart>
      <c:scatterChart>
        <c:scatterStyle val="lineMarker"/>
        <c:varyColors val="0"/>
        <c:ser>
          <c:idx val="2"/>
          <c:order val="2"/>
          <c:tx>
            <c:v>%Deliv (Baseline)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'80 Meters'!$B$9:$B$19</c:f>
              <c:numCache/>
            </c:numRef>
          </c:xVal>
          <c:yVal>
            <c:numRef>
              <c:f>'80 Meters'!$Y$9:$Y$19</c:f>
              <c:numCache/>
            </c:numRef>
          </c:yVal>
          <c:smooth val="1"/>
        </c:ser>
        <c:ser>
          <c:idx val="3"/>
          <c:order val="3"/>
          <c:tx>
            <c:v>%Deliv (Latest)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'80 Meters'!$B$28:$B$38</c:f>
              <c:numCache/>
            </c:numRef>
          </c:xVal>
          <c:yVal>
            <c:numRef>
              <c:f>'80 Meters'!$Y$24:$Y$34</c:f>
              <c:numCache/>
            </c:numRef>
          </c:yVal>
          <c:smooth val="1"/>
        </c:ser>
        <c:axId val="25336679"/>
        <c:axId val="26703520"/>
      </c:scatterChart>
      <c:valAx>
        <c:axId val="51680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67510"/>
        <c:crosses val="autoZero"/>
        <c:crossBetween val="midCat"/>
        <c:dispUnits/>
      </c:valAx>
      <c:valAx>
        <c:axId val="62467510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SWR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80077"/>
        <c:crosses val="autoZero"/>
        <c:crossBetween val="midCat"/>
        <c:dispUnits/>
      </c:valAx>
      <c:valAx>
        <c:axId val="25336679"/>
        <c:scaling>
          <c:orientation val="minMax"/>
        </c:scaling>
        <c:axPos val="b"/>
        <c:delete val="1"/>
        <c:majorTickMark val="out"/>
        <c:minorTickMark val="none"/>
        <c:tickLblPos val="nextTo"/>
        <c:crossAx val="26703520"/>
        <c:crosses val="max"/>
        <c:crossBetween val="midCat"/>
        <c:dispUnits/>
      </c:valAx>
      <c:valAx>
        <c:axId val="26703520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FWD Pwr Delivered</a:t>
                </a:r>
              </a:p>
            </c:rich>
          </c:tx>
          <c:layout>
            <c:manualLayout>
              <c:xMode val="factor"/>
              <c:yMode val="factor"/>
              <c:x val="0.024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36679"/>
        <c:crosses val="max"/>
        <c:crossBetween val="midCat"/>
        <c:dispUnits/>
      </c:valAx>
      <c:spPr>
        <a:gradFill rotWithShape="1">
          <a:gsLst>
            <a:gs pos="0">
              <a:srgbClr val="CCFFFF"/>
            </a:gs>
            <a:gs pos="50000">
              <a:srgbClr val="8EB2B2"/>
            </a:gs>
            <a:gs pos="100000">
              <a:srgbClr val="CCFFFF"/>
            </a:gs>
          </a:gsLst>
          <a:lin ang="5400000" scaled="1"/>
        </a:gra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25"/>
          <c:y val="0.3425"/>
          <c:w val="0.13075"/>
          <c:h val="0.3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8100">
      <a:solidFill>
        <a:srgbClr val="0000FF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Change in SWR -  33 cm</a:t>
            </a:r>
          </a:p>
        </c:rich>
      </c:tx>
      <c:layout>
        <c:manualLayout>
          <c:xMode val="factor"/>
          <c:yMode val="factor"/>
          <c:x val="-0.011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2425"/>
          <c:w val="0.935"/>
          <c:h val="0.7985"/>
        </c:manualLayout>
      </c:layout>
      <c:scatterChart>
        <c:scatterStyle val="smoothMarker"/>
        <c:varyColors val="0"/>
        <c:ser>
          <c:idx val="0"/>
          <c:order val="0"/>
          <c:tx>
            <c:v>Change in SWR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'33 cm'!$B$55:$B$67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'33 cm'!$C$55:$C$67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axId val="28592349"/>
        <c:axId val="56004550"/>
      </c:scatterChart>
      <c:valAx>
        <c:axId val="28592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04550"/>
        <c:crosses val="autoZero"/>
        <c:crossBetween val="midCat"/>
        <c:dispUnits/>
      </c:valAx>
      <c:valAx>
        <c:axId val="56004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SWR</a:t>
                </a:r>
              </a:p>
            </c:rich>
          </c:tx>
          <c:layout>
            <c:manualLayout>
              <c:xMode val="factor"/>
              <c:yMode val="factor"/>
              <c:x val="-0.00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92349"/>
        <c:crosses val="autoZero"/>
        <c:crossBetween val="midCat"/>
        <c:dispUnits/>
      </c:valAx>
      <c:spPr>
        <a:gradFill rotWithShape="1">
          <a:gsLst>
            <a:gs pos="0">
              <a:srgbClr val="CCFFFF"/>
            </a:gs>
            <a:gs pos="50000">
              <a:srgbClr val="8EB2B2"/>
            </a:gs>
            <a:gs pos="100000">
              <a:srgbClr val="CCFFFF"/>
            </a:gs>
          </a:gsLst>
          <a:lin ang="5400000" scaled="1"/>
        </a:gra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8100">
      <a:solidFill>
        <a:srgbClr val="0000FF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SWR and % Delivered Pwr - 23 cm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3925"/>
          <c:w val="0.78525"/>
          <c:h val="0.77575"/>
        </c:manualLayout>
      </c:layout>
      <c:scatterChart>
        <c:scatterStyle val="smoothMarker"/>
        <c:varyColors val="0"/>
        <c:ser>
          <c:idx val="1"/>
          <c:order val="0"/>
          <c:tx>
            <c:v>SWR (Baseline)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'23 cm'!$B$9:$B$24</c:f>
              <c:numCache/>
            </c:numRef>
          </c:xVal>
          <c:yVal>
            <c:numRef>
              <c:f>'23 cm'!$D$9:$D$24</c:f>
              <c:numCache/>
            </c:numRef>
          </c:yVal>
          <c:smooth val="1"/>
        </c:ser>
        <c:ser>
          <c:idx val="0"/>
          <c:order val="1"/>
          <c:tx>
            <c:v>SWR (Latest)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'23 cm'!$B$31:$B$46</c:f>
              <c:numCache/>
            </c:numRef>
          </c:xVal>
          <c:yVal>
            <c:numRef>
              <c:f>'23 cm'!$D$31:$D$46</c:f>
              <c:numCache/>
            </c:numRef>
          </c:yVal>
          <c:smooth val="1"/>
        </c:ser>
        <c:axId val="34278903"/>
        <c:axId val="40074672"/>
      </c:scatterChart>
      <c:scatterChart>
        <c:scatterStyle val="lineMarker"/>
        <c:varyColors val="0"/>
        <c:ser>
          <c:idx val="2"/>
          <c:order val="2"/>
          <c:tx>
            <c:v>%Deliv (Baseline)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'23 cm'!$B$9:$B$24</c:f>
              <c:numCache/>
            </c:numRef>
          </c:xVal>
          <c:yVal>
            <c:numRef>
              <c:f>'23 cm'!$Y$9:$Y$24</c:f>
              <c:numCache/>
            </c:numRef>
          </c:yVal>
          <c:smooth val="1"/>
        </c:ser>
        <c:ser>
          <c:idx val="3"/>
          <c:order val="3"/>
          <c:tx>
            <c:v>%Deliv (Latest)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'23 cm'!$B$31:$B$46</c:f>
              <c:numCache/>
            </c:numRef>
          </c:xVal>
          <c:yVal>
            <c:numRef>
              <c:f>'23 cm'!$Y$28:$Y$43</c:f>
              <c:numCache/>
            </c:numRef>
          </c:yVal>
          <c:smooth val="1"/>
        </c:ser>
        <c:axId val="25127729"/>
        <c:axId val="24822970"/>
      </c:scatterChart>
      <c:valAx>
        <c:axId val="34278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74672"/>
        <c:crosses val="autoZero"/>
        <c:crossBetween val="midCat"/>
        <c:dispUnits/>
      </c:valAx>
      <c:valAx>
        <c:axId val="40074672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SWR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78903"/>
        <c:crosses val="autoZero"/>
        <c:crossBetween val="midCat"/>
        <c:dispUnits/>
      </c:valAx>
      <c:valAx>
        <c:axId val="25127729"/>
        <c:scaling>
          <c:orientation val="minMax"/>
        </c:scaling>
        <c:axPos val="b"/>
        <c:delete val="1"/>
        <c:majorTickMark val="out"/>
        <c:minorTickMark val="none"/>
        <c:tickLblPos val="nextTo"/>
        <c:crossAx val="24822970"/>
        <c:crosses val="max"/>
        <c:crossBetween val="midCat"/>
        <c:dispUnits/>
      </c:valAx>
      <c:valAx>
        <c:axId val="24822970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FWD Pwr Delivered</a:t>
                </a:r>
              </a:p>
            </c:rich>
          </c:tx>
          <c:layout>
            <c:manualLayout>
              <c:xMode val="factor"/>
              <c:yMode val="factor"/>
              <c:x val="0.024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27729"/>
        <c:crosses val="max"/>
        <c:crossBetween val="midCat"/>
        <c:dispUnits/>
      </c:valAx>
      <c:spPr>
        <a:gradFill rotWithShape="1">
          <a:gsLst>
            <a:gs pos="0">
              <a:srgbClr val="CCFFFF"/>
            </a:gs>
            <a:gs pos="50000">
              <a:srgbClr val="8EB2B2"/>
            </a:gs>
            <a:gs pos="100000">
              <a:srgbClr val="CCFFFF"/>
            </a:gs>
          </a:gsLst>
          <a:lin ang="5400000" scaled="1"/>
        </a:gra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25"/>
          <c:y val="0.29475"/>
          <c:w val="0.13075"/>
          <c:h val="0.4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8100">
      <a:solidFill>
        <a:srgbClr val="0000FF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Change in SWR - 23 cm</a:t>
            </a:r>
          </a:p>
        </c:rich>
      </c:tx>
      <c:layout>
        <c:manualLayout>
          <c:xMode val="factor"/>
          <c:yMode val="factor"/>
          <c:x val="-0.011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235"/>
          <c:w val="0.935"/>
          <c:h val="0.7995"/>
        </c:manualLayout>
      </c:layout>
      <c:scatterChart>
        <c:scatterStyle val="smoothMarker"/>
        <c:varyColors val="0"/>
        <c:ser>
          <c:idx val="0"/>
          <c:order val="0"/>
          <c:tx>
            <c:v>Change in SWR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'23 cm'!$B$55:$B$70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'23 cm'!$C$55:$C$70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1"/>
        </c:ser>
        <c:axId val="22080139"/>
        <c:axId val="64503524"/>
      </c:scatterChart>
      <c:valAx>
        <c:axId val="22080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03524"/>
        <c:crosses val="autoZero"/>
        <c:crossBetween val="midCat"/>
        <c:dispUnits/>
      </c:valAx>
      <c:valAx>
        <c:axId val="64503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SWR</a:t>
                </a:r>
              </a:p>
            </c:rich>
          </c:tx>
          <c:layout>
            <c:manualLayout>
              <c:xMode val="factor"/>
              <c:yMode val="factor"/>
              <c:x val="-0.00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80139"/>
        <c:crosses val="autoZero"/>
        <c:crossBetween val="midCat"/>
        <c:dispUnits/>
      </c:valAx>
      <c:spPr>
        <a:gradFill rotWithShape="1">
          <a:gsLst>
            <a:gs pos="0">
              <a:srgbClr val="CCFFFF"/>
            </a:gs>
            <a:gs pos="50000">
              <a:srgbClr val="8EB2B2"/>
            </a:gs>
            <a:gs pos="100000">
              <a:srgbClr val="CCFFFF"/>
            </a:gs>
          </a:gsLst>
          <a:lin ang="5400000" scaled="1"/>
        </a:gra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8100">
      <a:solidFill>
        <a:srgbClr val="0000FF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Change in SWR - 80 Meters</a:t>
            </a:r>
          </a:p>
        </c:rich>
      </c:tx>
      <c:layout>
        <c:manualLayout>
          <c:xMode val="factor"/>
          <c:yMode val="factor"/>
          <c:x val="-0.011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0725"/>
          <c:w val="0.935"/>
          <c:h val="0.831"/>
        </c:manualLayout>
      </c:layout>
      <c:scatterChart>
        <c:scatterStyle val="smoothMarker"/>
        <c:varyColors val="0"/>
        <c:ser>
          <c:idx val="0"/>
          <c:order val="0"/>
          <c:tx>
            <c:v>Change in SWR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'80 Meters'!$B$55:$B$65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'80 Meters'!$C$55:$C$65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39005089"/>
        <c:axId val="15501482"/>
      </c:scatterChart>
      <c:valAx>
        <c:axId val="39005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01482"/>
        <c:crosses val="autoZero"/>
        <c:crossBetween val="midCat"/>
        <c:dispUnits/>
      </c:valAx>
      <c:valAx>
        <c:axId val="15501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SWR</a:t>
                </a:r>
              </a:p>
            </c:rich>
          </c:tx>
          <c:layout>
            <c:manualLayout>
              <c:xMode val="factor"/>
              <c:yMode val="factor"/>
              <c:x val="-0.00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05089"/>
        <c:crosses val="autoZero"/>
        <c:crossBetween val="midCat"/>
        <c:dispUnits/>
      </c:valAx>
      <c:spPr>
        <a:gradFill rotWithShape="1">
          <a:gsLst>
            <a:gs pos="0">
              <a:srgbClr val="CCFFFF"/>
            </a:gs>
            <a:gs pos="50000">
              <a:srgbClr val="8EB2B2"/>
            </a:gs>
            <a:gs pos="100000">
              <a:srgbClr val="CCFFFF"/>
            </a:gs>
          </a:gsLst>
          <a:lin ang="5400000" scaled="1"/>
        </a:gra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8100">
      <a:solidFill>
        <a:srgbClr val="0000FF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SWR and % Delivered Pwr - 60 Meters</a:t>
            </a:r>
          </a:p>
        </c:rich>
      </c:tx>
      <c:layout>
        <c:manualLayout>
          <c:xMode val="factor"/>
          <c:yMode val="factor"/>
          <c:x val="0.00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285"/>
          <c:w val="0.7765"/>
          <c:h val="0.79125"/>
        </c:manualLayout>
      </c:layout>
      <c:barChart>
        <c:barDir val="col"/>
        <c:grouping val="clustered"/>
        <c:varyColors val="0"/>
        <c:ser>
          <c:idx val="1"/>
          <c:order val="0"/>
          <c:tx>
            <c:v>Baseline</c:v>
          </c:tx>
          <c:spPr>
            <a:solidFill>
              <a:srgbClr val="993366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'60 Meters'!$C$9:$C$34</c:f>
              <c:strCache/>
            </c:strRef>
          </c:cat>
          <c:val>
            <c:numRef>
              <c:f>'60 Meters'!$D$9:$D$13</c:f>
              <c:numCache/>
            </c:numRef>
          </c:val>
        </c:ser>
        <c:ser>
          <c:idx val="0"/>
          <c:order val="1"/>
          <c:tx>
            <c:v>Current SWR</c:v>
          </c:tx>
          <c:spPr>
            <a:solidFill>
              <a:srgbClr val="9999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'60 Meters'!$C$9:$C$34</c:f>
              <c:strCache/>
            </c:strRef>
          </c:cat>
          <c:val>
            <c:numRef>
              <c:f>'60 Meters'!$D$30:$D$34</c:f>
              <c:numCache/>
            </c:numRef>
          </c:val>
        </c:ser>
        <c:axId val="5295611"/>
        <c:axId val="47660500"/>
      </c:barChart>
      <c:catAx>
        <c:axId val="5295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60500"/>
        <c:crosses val="autoZero"/>
        <c:auto val="1"/>
        <c:lblOffset val="100"/>
        <c:tickLblSkip val="1"/>
        <c:noMultiLvlLbl val="0"/>
      </c:catAx>
      <c:valAx>
        <c:axId val="47660500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SWR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5611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50000">
              <a:srgbClr val="8EB2B2"/>
            </a:gs>
            <a:gs pos="100000">
              <a:srgbClr val="CCFFFF"/>
            </a:gs>
          </a:gsLst>
          <a:lin ang="5400000" scaled="1"/>
        </a:gra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475"/>
          <c:y val="0.459"/>
          <c:w val="0.12"/>
          <c:h val="0.0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8100">
      <a:solidFill>
        <a:srgbClr val="0000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Change in SWR - 60 Meters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2725"/>
          <c:w val="0.9365"/>
          <c:h val="0.79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'60 Meters'!$C$51:$C$55</c:f>
              <c:numCache/>
            </c:numRef>
          </c:cat>
          <c:val>
            <c:numRef>
              <c:f>'60 Meters'!$D$51:$D$55</c:f>
              <c:numCache/>
            </c:numRef>
          </c:val>
        </c:ser>
        <c:axId val="26291317"/>
        <c:axId val="35295262"/>
      </c:barChart>
      <c:catAx>
        <c:axId val="26291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95262"/>
        <c:crosses val="autoZero"/>
        <c:auto val="1"/>
        <c:lblOffset val="100"/>
        <c:tickLblSkip val="1"/>
        <c:noMultiLvlLbl val="0"/>
      </c:catAx>
      <c:valAx>
        <c:axId val="35295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Delta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91317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50000">
              <a:srgbClr val="8EB2B2"/>
            </a:gs>
            <a:gs pos="100000">
              <a:srgbClr val="CCFFFF"/>
            </a:gs>
          </a:gsLst>
          <a:lin ang="5400000" scaled="1"/>
        </a:gra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8100">
      <a:solidFill>
        <a:srgbClr val="0000FF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SWR and % Delivered Pwr - 40 Meters</a:t>
            </a:r>
          </a:p>
        </c:rich>
      </c:tx>
      <c:layout>
        <c:manualLayout>
          <c:xMode val="factor"/>
          <c:yMode val="factor"/>
          <c:x val="-0.009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38"/>
          <c:w val="0.78525"/>
          <c:h val="0.77775"/>
        </c:manualLayout>
      </c:layout>
      <c:scatterChart>
        <c:scatterStyle val="smoothMarker"/>
        <c:varyColors val="0"/>
        <c:ser>
          <c:idx val="1"/>
          <c:order val="0"/>
          <c:tx>
            <c:v>SWR (Baseline)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'40 Meters'!$B$9:$B$21</c:f>
              <c:numCache/>
            </c:numRef>
          </c:xVal>
          <c:yVal>
            <c:numRef>
              <c:f>'40 Meters'!$D$9:$D$21</c:f>
              <c:numCache/>
            </c:numRef>
          </c:yVal>
          <c:smooth val="1"/>
        </c:ser>
        <c:ser>
          <c:idx val="0"/>
          <c:order val="1"/>
          <c:tx>
            <c:v>SWR (Latest)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'40 Meters'!$B$28:$B$40</c:f>
              <c:numCache/>
            </c:numRef>
          </c:xVal>
          <c:yVal>
            <c:numRef>
              <c:f>'40 Meters'!$D$28:$D$40</c:f>
              <c:numCache/>
            </c:numRef>
          </c:yVal>
          <c:smooth val="1"/>
        </c:ser>
        <c:axId val="49221903"/>
        <c:axId val="40343944"/>
      </c:scatterChart>
      <c:scatterChart>
        <c:scatterStyle val="lineMarker"/>
        <c:varyColors val="0"/>
        <c:ser>
          <c:idx val="2"/>
          <c:order val="2"/>
          <c:tx>
            <c:v>%Deliv (Baseline)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'40 Meters'!$B$9:$B$21</c:f>
              <c:numCache/>
            </c:numRef>
          </c:xVal>
          <c:yVal>
            <c:numRef>
              <c:f>'40 Meters'!$Y$9:$Y$21</c:f>
              <c:numCache/>
            </c:numRef>
          </c:yVal>
          <c:smooth val="1"/>
        </c:ser>
        <c:ser>
          <c:idx val="3"/>
          <c:order val="3"/>
          <c:tx>
            <c:v>%Deliv (Latest)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'40 Meters'!$B$28:$B$40</c:f>
              <c:numCache/>
            </c:numRef>
          </c:xVal>
          <c:yVal>
            <c:numRef>
              <c:f>'40 Meters'!$Y$26:$Y$38</c:f>
              <c:numCache/>
            </c:numRef>
          </c:yVal>
          <c:smooth val="1"/>
        </c:ser>
        <c:axId val="27551177"/>
        <c:axId val="46634002"/>
      </c:scatterChart>
      <c:valAx>
        <c:axId val="49221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43944"/>
        <c:crosses val="autoZero"/>
        <c:crossBetween val="midCat"/>
        <c:dispUnits/>
      </c:valAx>
      <c:valAx>
        <c:axId val="40343944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SWR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21903"/>
        <c:crosses val="autoZero"/>
        <c:crossBetween val="midCat"/>
        <c:dispUnits/>
      </c:valAx>
      <c:valAx>
        <c:axId val="27551177"/>
        <c:scaling>
          <c:orientation val="minMax"/>
        </c:scaling>
        <c:axPos val="b"/>
        <c:delete val="1"/>
        <c:majorTickMark val="out"/>
        <c:minorTickMark val="none"/>
        <c:tickLblPos val="nextTo"/>
        <c:crossAx val="46634002"/>
        <c:crosses val="max"/>
        <c:crossBetween val="midCat"/>
        <c:dispUnits/>
      </c:valAx>
      <c:valAx>
        <c:axId val="46634002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FWD Pwr Delivered</a:t>
                </a:r>
              </a:p>
            </c:rich>
          </c:tx>
          <c:layout>
            <c:manualLayout>
              <c:xMode val="factor"/>
              <c:yMode val="factor"/>
              <c:x val="0.024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51177"/>
        <c:crosses val="max"/>
        <c:crossBetween val="midCat"/>
        <c:dispUnits/>
      </c:valAx>
      <c:spPr>
        <a:gradFill rotWithShape="1">
          <a:gsLst>
            <a:gs pos="0">
              <a:srgbClr val="CCFFFF"/>
            </a:gs>
            <a:gs pos="50000">
              <a:srgbClr val="8EB2B2"/>
            </a:gs>
            <a:gs pos="100000">
              <a:srgbClr val="CCFFFF"/>
            </a:gs>
          </a:gsLst>
          <a:lin ang="5400000" scaled="1"/>
        </a:gra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25"/>
          <c:y val="0.29775"/>
          <c:w val="0.13075"/>
          <c:h val="0.4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8100">
      <a:solidFill>
        <a:srgbClr val="0000FF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Change in SWR - 40 Meters</a:t>
            </a:r>
          </a:p>
        </c:rich>
      </c:tx>
      <c:layout>
        <c:manualLayout>
          <c:xMode val="factor"/>
          <c:yMode val="factor"/>
          <c:x val="-0.011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2425"/>
          <c:w val="0.935"/>
          <c:h val="0.7985"/>
        </c:manualLayout>
      </c:layout>
      <c:scatterChart>
        <c:scatterStyle val="smoothMarker"/>
        <c:varyColors val="0"/>
        <c:ser>
          <c:idx val="0"/>
          <c:order val="0"/>
          <c:tx>
            <c:v>Change in SWR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'40 Meters'!$B$55:$B$67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'40 Meters'!$C$55:$C$67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axId val="17052835"/>
        <c:axId val="19257788"/>
      </c:scatterChart>
      <c:valAx>
        <c:axId val="17052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57788"/>
        <c:crosses val="autoZero"/>
        <c:crossBetween val="midCat"/>
        <c:dispUnits/>
      </c:valAx>
      <c:valAx>
        <c:axId val="19257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SWR</a:t>
                </a:r>
              </a:p>
            </c:rich>
          </c:tx>
          <c:layout>
            <c:manualLayout>
              <c:xMode val="factor"/>
              <c:yMode val="factor"/>
              <c:x val="-0.00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52835"/>
        <c:crosses val="autoZero"/>
        <c:crossBetween val="midCat"/>
        <c:dispUnits/>
      </c:valAx>
      <c:spPr>
        <a:gradFill rotWithShape="1">
          <a:gsLst>
            <a:gs pos="0">
              <a:srgbClr val="CCFFFF"/>
            </a:gs>
            <a:gs pos="50000">
              <a:srgbClr val="8EB2B2"/>
            </a:gs>
            <a:gs pos="100000">
              <a:srgbClr val="CCFFFF"/>
            </a:gs>
          </a:gsLst>
          <a:lin ang="5400000" scaled="1"/>
        </a:gra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8100">
      <a:solidFill>
        <a:srgbClr val="0000FF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SWR and % Delivered Pwr - 30 Meters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4025"/>
          <c:w val="0.78525"/>
          <c:h val="0.77425"/>
        </c:manualLayout>
      </c:layout>
      <c:scatterChart>
        <c:scatterStyle val="smoothMarker"/>
        <c:varyColors val="0"/>
        <c:ser>
          <c:idx val="1"/>
          <c:order val="0"/>
          <c:tx>
            <c:v>SWR (Baseline)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'30 Meters'!$B$9:$B$14</c:f>
              <c:numCache/>
            </c:numRef>
          </c:xVal>
          <c:yVal>
            <c:numRef>
              <c:f>'30 Meters'!$D$9:$D$14</c:f>
              <c:numCache/>
            </c:numRef>
          </c:yVal>
          <c:smooth val="1"/>
        </c:ser>
        <c:ser>
          <c:idx val="0"/>
          <c:order val="1"/>
          <c:tx>
            <c:v>SWR (Latest)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'30 Meters'!$B$28:$B$33</c:f>
              <c:numCache/>
            </c:numRef>
          </c:xVal>
          <c:yVal>
            <c:numRef>
              <c:f>'30 Meters'!$D$28:$D$33</c:f>
              <c:numCache/>
            </c:numRef>
          </c:yVal>
          <c:smooth val="1"/>
        </c:ser>
        <c:axId val="39102365"/>
        <c:axId val="16376966"/>
      </c:scatterChart>
      <c:scatterChart>
        <c:scatterStyle val="lineMarker"/>
        <c:varyColors val="0"/>
        <c:ser>
          <c:idx val="2"/>
          <c:order val="2"/>
          <c:tx>
            <c:v>%Deliv (Baseline)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 Meters'!$B$9:$B$14</c:f>
              <c:numCache/>
            </c:numRef>
          </c:xVal>
          <c:yVal>
            <c:numRef>
              <c:f>'30 Meters'!$Y$9:$Y$14</c:f>
              <c:numCache/>
            </c:numRef>
          </c:yVal>
          <c:smooth val="1"/>
        </c:ser>
        <c:ser>
          <c:idx val="3"/>
          <c:order val="3"/>
          <c:tx>
            <c:v>%Deliv (Latest)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 Meters'!$B$28:$B$33</c:f>
              <c:numCache/>
            </c:numRef>
          </c:xVal>
          <c:yVal>
            <c:numRef>
              <c:f>'30 Meters'!$Y$24:$Y$33</c:f>
              <c:numCache/>
            </c:numRef>
          </c:yVal>
          <c:smooth val="1"/>
        </c:ser>
        <c:axId val="13174967"/>
        <c:axId val="51465840"/>
      </c:scatterChart>
      <c:valAx>
        <c:axId val="39102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76966"/>
        <c:crosses val="autoZero"/>
        <c:crossBetween val="midCat"/>
        <c:dispUnits/>
      </c:valAx>
      <c:valAx>
        <c:axId val="16376966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SWR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02365"/>
        <c:crosses val="autoZero"/>
        <c:crossBetween val="midCat"/>
        <c:dispUnits/>
      </c:valAx>
      <c:valAx>
        <c:axId val="13174967"/>
        <c:scaling>
          <c:orientation val="minMax"/>
        </c:scaling>
        <c:axPos val="b"/>
        <c:delete val="1"/>
        <c:majorTickMark val="out"/>
        <c:minorTickMark val="none"/>
        <c:tickLblPos val="nextTo"/>
        <c:crossAx val="51465840"/>
        <c:crosses val="max"/>
        <c:crossBetween val="midCat"/>
        <c:dispUnits/>
      </c:valAx>
      <c:valAx>
        <c:axId val="51465840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FWD Pwr Delivered</a:t>
                </a:r>
              </a:p>
            </c:rich>
          </c:tx>
          <c:layout>
            <c:manualLayout>
              <c:xMode val="factor"/>
              <c:yMode val="factor"/>
              <c:x val="0.024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74967"/>
        <c:crosses val="max"/>
        <c:crossBetween val="midCat"/>
        <c:dispUnits/>
      </c:valAx>
      <c:spPr>
        <a:gradFill rotWithShape="1">
          <a:gsLst>
            <a:gs pos="0">
              <a:srgbClr val="CCFFFF"/>
            </a:gs>
            <a:gs pos="50000">
              <a:srgbClr val="8EB2B2"/>
            </a:gs>
            <a:gs pos="100000">
              <a:srgbClr val="CCFFFF"/>
            </a:gs>
          </a:gsLst>
          <a:lin ang="5400000" scaled="1"/>
        </a:gra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25"/>
          <c:y val="0.294"/>
          <c:w val="0.13075"/>
          <c:h val="0.4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8100">
      <a:solidFill>
        <a:srgbClr val="0000FF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0.57225</cdr:x>
      <cdr:y>0.4715</cdr:y>
    </cdr:from>
    <cdr:to>
      <cdr:x>0.585</cdr:x>
      <cdr:y>0.5125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38825" y="3067050"/>
          <a:ext cx="1333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11</xdr:row>
      <xdr:rowOff>0</xdr:rowOff>
    </xdr:from>
    <xdr:to>
      <xdr:col>20</xdr:col>
      <xdr:colOff>600075</xdr:colOff>
      <xdr:row>47</xdr:row>
      <xdr:rowOff>66675</xdr:rowOff>
    </xdr:to>
    <xdr:graphicFrame>
      <xdr:nvGraphicFramePr>
        <xdr:cNvPr id="1" name="Chart 1"/>
        <xdr:cNvGraphicFramePr/>
      </xdr:nvGraphicFramePr>
      <xdr:xfrm>
        <a:off x="3133725" y="2390775"/>
        <a:ext cx="10220325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49</xdr:row>
      <xdr:rowOff>9525</xdr:rowOff>
    </xdr:from>
    <xdr:to>
      <xdr:col>20</xdr:col>
      <xdr:colOff>581025</xdr:colOff>
      <xdr:row>86</xdr:row>
      <xdr:rowOff>123825</xdr:rowOff>
    </xdr:to>
    <xdr:graphicFrame>
      <xdr:nvGraphicFramePr>
        <xdr:cNvPr id="2" name="Chart 2"/>
        <xdr:cNvGraphicFramePr/>
      </xdr:nvGraphicFramePr>
      <xdr:xfrm>
        <a:off x="3124200" y="8867775"/>
        <a:ext cx="10210800" cy="649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0.57225</cdr:x>
      <cdr:y>0.4715</cdr:y>
    </cdr:from>
    <cdr:to>
      <cdr:x>0.585</cdr:x>
      <cdr:y>0.51325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38825" y="3095625"/>
          <a:ext cx="133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11</xdr:row>
      <xdr:rowOff>0</xdr:rowOff>
    </xdr:from>
    <xdr:to>
      <xdr:col>20</xdr:col>
      <xdr:colOff>600075</xdr:colOff>
      <xdr:row>47</xdr:row>
      <xdr:rowOff>66675</xdr:rowOff>
    </xdr:to>
    <xdr:graphicFrame>
      <xdr:nvGraphicFramePr>
        <xdr:cNvPr id="1" name="Chart 1"/>
        <xdr:cNvGraphicFramePr/>
      </xdr:nvGraphicFramePr>
      <xdr:xfrm>
        <a:off x="3133725" y="2381250"/>
        <a:ext cx="10220325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49</xdr:row>
      <xdr:rowOff>9525</xdr:rowOff>
    </xdr:from>
    <xdr:to>
      <xdr:col>20</xdr:col>
      <xdr:colOff>581025</xdr:colOff>
      <xdr:row>86</xdr:row>
      <xdr:rowOff>123825</xdr:rowOff>
    </xdr:to>
    <xdr:graphicFrame>
      <xdr:nvGraphicFramePr>
        <xdr:cNvPr id="2" name="Chart 2"/>
        <xdr:cNvGraphicFramePr/>
      </xdr:nvGraphicFramePr>
      <xdr:xfrm>
        <a:off x="3124200" y="8905875"/>
        <a:ext cx="10210800" cy="658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0.57225</cdr:x>
      <cdr:y>0.472</cdr:y>
    </cdr:from>
    <cdr:to>
      <cdr:x>0.585</cdr:x>
      <cdr:y>0.513</cdr:y>
    </cdr:to>
    <cdr:sp>
      <cdr:nvSpPr>
        <cdr:cNvPr id="1" name="Text Box 1"/>
        <cdr:cNvSpPr txBox="1">
          <a:spLocks noChangeArrowheads="1"/>
        </cdr:cNvSpPr>
      </cdr:nvSpPr>
      <cdr:spPr>
        <a:xfrm>
          <a:off x="5838825" y="3076575"/>
          <a:ext cx="1333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11</xdr:row>
      <xdr:rowOff>0</xdr:rowOff>
    </xdr:from>
    <xdr:to>
      <xdr:col>20</xdr:col>
      <xdr:colOff>600075</xdr:colOff>
      <xdr:row>47</xdr:row>
      <xdr:rowOff>66675</xdr:rowOff>
    </xdr:to>
    <xdr:graphicFrame>
      <xdr:nvGraphicFramePr>
        <xdr:cNvPr id="1" name="Chart 1"/>
        <xdr:cNvGraphicFramePr/>
      </xdr:nvGraphicFramePr>
      <xdr:xfrm>
        <a:off x="3133725" y="2381250"/>
        <a:ext cx="10220325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49</xdr:row>
      <xdr:rowOff>9525</xdr:rowOff>
    </xdr:from>
    <xdr:to>
      <xdr:col>20</xdr:col>
      <xdr:colOff>581025</xdr:colOff>
      <xdr:row>86</xdr:row>
      <xdr:rowOff>123825</xdr:rowOff>
    </xdr:to>
    <xdr:graphicFrame>
      <xdr:nvGraphicFramePr>
        <xdr:cNvPr id="2" name="Chart 2"/>
        <xdr:cNvGraphicFramePr/>
      </xdr:nvGraphicFramePr>
      <xdr:xfrm>
        <a:off x="3124200" y="8934450"/>
        <a:ext cx="10210800" cy="653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0.57575</cdr:x>
      <cdr:y>0.49375</cdr:y>
    </cdr:from>
    <cdr:to>
      <cdr:x>0.58775</cdr:x>
      <cdr:y>0.53825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76925" y="3200400"/>
          <a:ext cx="1238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11</xdr:row>
      <xdr:rowOff>0</xdr:rowOff>
    </xdr:from>
    <xdr:to>
      <xdr:col>20</xdr:col>
      <xdr:colOff>600075</xdr:colOff>
      <xdr:row>47</xdr:row>
      <xdr:rowOff>66675</xdr:rowOff>
    </xdr:to>
    <xdr:graphicFrame>
      <xdr:nvGraphicFramePr>
        <xdr:cNvPr id="1" name="Chart 1"/>
        <xdr:cNvGraphicFramePr/>
      </xdr:nvGraphicFramePr>
      <xdr:xfrm>
        <a:off x="3133725" y="2381250"/>
        <a:ext cx="10220325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49</xdr:row>
      <xdr:rowOff>9525</xdr:rowOff>
    </xdr:from>
    <xdr:to>
      <xdr:col>20</xdr:col>
      <xdr:colOff>581025</xdr:colOff>
      <xdr:row>86</xdr:row>
      <xdr:rowOff>123825</xdr:rowOff>
    </xdr:to>
    <xdr:graphicFrame>
      <xdr:nvGraphicFramePr>
        <xdr:cNvPr id="2" name="Chart 2"/>
        <xdr:cNvGraphicFramePr/>
      </xdr:nvGraphicFramePr>
      <xdr:xfrm>
        <a:off x="3124200" y="8858250"/>
        <a:ext cx="10210800" cy="649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0.57225</cdr:x>
      <cdr:y>0.4705</cdr:y>
    </cdr:from>
    <cdr:to>
      <cdr:x>0.585</cdr:x>
      <cdr:y>0.5115</cdr:y>
    </cdr:to>
    <cdr:sp>
      <cdr:nvSpPr>
        <cdr:cNvPr id="1" name="Text Box 1"/>
        <cdr:cNvSpPr txBox="1">
          <a:spLocks noChangeArrowheads="1"/>
        </cdr:cNvSpPr>
      </cdr:nvSpPr>
      <cdr:spPr>
        <a:xfrm>
          <a:off x="5838825" y="3076575"/>
          <a:ext cx="1333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11</xdr:row>
      <xdr:rowOff>0</xdr:rowOff>
    </xdr:from>
    <xdr:to>
      <xdr:col>20</xdr:col>
      <xdr:colOff>600075</xdr:colOff>
      <xdr:row>47</xdr:row>
      <xdr:rowOff>66675</xdr:rowOff>
    </xdr:to>
    <xdr:graphicFrame>
      <xdr:nvGraphicFramePr>
        <xdr:cNvPr id="1" name="Chart 1"/>
        <xdr:cNvGraphicFramePr/>
      </xdr:nvGraphicFramePr>
      <xdr:xfrm>
        <a:off x="3133725" y="2381250"/>
        <a:ext cx="102203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49</xdr:row>
      <xdr:rowOff>9525</xdr:rowOff>
    </xdr:from>
    <xdr:to>
      <xdr:col>20</xdr:col>
      <xdr:colOff>581025</xdr:colOff>
      <xdr:row>86</xdr:row>
      <xdr:rowOff>123825</xdr:rowOff>
    </xdr:to>
    <xdr:graphicFrame>
      <xdr:nvGraphicFramePr>
        <xdr:cNvPr id="2" name="Chart 2"/>
        <xdr:cNvGraphicFramePr/>
      </xdr:nvGraphicFramePr>
      <xdr:xfrm>
        <a:off x="3124200" y="8953500"/>
        <a:ext cx="10210800" cy="654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0.57225</cdr:x>
      <cdr:y>0.47125</cdr:y>
    </cdr:from>
    <cdr:to>
      <cdr:x>0.585</cdr:x>
      <cdr:y>0.5125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38825" y="3114675"/>
          <a:ext cx="133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11</xdr:row>
      <xdr:rowOff>0</xdr:rowOff>
    </xdr:from>
    <xdr:to>
      <xdr:col>20</xdr:col>
      <xdr:colOff>600075</xdr:colOff>
      <xdr:row>47</xdr:row>
      <xdr:rowOff>66675</xdr:rowOff>
    </xdr:to>
    <xdr:graphicFrame>
      <xdr:nvGraphicFramePr>
        <xdr:cNvPr id="1" name="Chart 1"/>
        <xdr:cNvGraphicFramePr/>
      </xdr:nvGraphicFramePr>
      <xdr:xfrm>
        <a:off x="3133725" y="2371725"/>
        <a:ext cx="1022032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49</xdr:row>
      <xdr:rowOff>9525</xdr:rowOff>
    </xdr:from>
    <xdr:to>
      <xdr:col>20</xdr:col>
      <xdr:colOff>581025</xdr:colOff>
      <xdr:row>86</xdr:row>
      <xdr:rowOff>123825</xdr:rowOff>
    </xdr:to>
    <xdr:graphicFrame>
      <xdr:nvGraphicFramePr>
        <xdr:cNvPr id="2" name="Chart 2"/>
        <xdr:cNvGraphicFramePr/>
      </xdr:nvGraphicFramePr>
      <xdr:xfrm>
        <a:off x="3124200" y="8905875"/>
        <a:ext cx="10210800" cy="652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11</xdr:row>
      <xdr:rowOff>0</xdr:rowOff>
    </xdr:from>
    <xdr:to>
      <xdr:col>20</xdr:col>
      <xdr:colOff>600075</xdr:colOff>
      <xdr:row>47</xdr:row>
      <xdr:rowOff>66675</xdr:rowOff>
    </xdr:to>
    <xdr:graphicFrame>
      <xdr:nvGraphicFramePr>
        <xdr:cNvPr id="1" name="Chart 1"/>
        <xdr:cNvGraphicFramePr/>
      </xdr:nvGraphicFramePr>
      <xdr:xfrm>
        <a:off x="3133725" y="2381250"/>
        <a:ext cx="10220325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49</xdr:row>
      <xdr:rowOff>9525</xdr:rowOff>
    </xdr:from>
    <xdr:to>
      <xdr:col>20</xdr:col>
      <xdr:colOff>581025</xdr:colOff>
      <xdr:row>86</xdr:row>
      <xdr:rowOff>123825</xdr:rowOff>
    </xdr:to>
    <xdr:graphicFrame>
      <xdr:nvGraphicFramePr>
        <xdr:cNvPr id="2" name="Chart 2"/>
        <xdr:cNvGraphicFramePr/>
      </xdr:nvGraphicFramePr>
      <xdr:xfrm>
        <a:off x="3124200" y="9001125"/>
        <a:ext cx="10210800" cy="662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0.57575</cdr:x>
      <cdr:y>0.49375</cdr:y>
    </cdr:from>
    <cdr:to>
      <cdr:x>0.58775</cdr:x>
      <cdr:y>0.5385</cdr:y>
    </cdr:to>
    <cdr:sp>
      <cdr:nvSpPr>
        <cdr:cNvPr id="1" name="Text Box 1"/>
        <cdr:cNvSpPr txBox="1">
          <a:spLocks noChangeArrowheads="1"/>
        </cdr:cNvSpPr>
      </cdr:nvSpPr>
      <cdr:spPr>
        <a:xfrm>
          <a:off x="5876925" y="3257550"/>
          <a:ext cx="1238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11</xdr:row>
      <xdr:rowOff>0</xdr:rowOff>
    </xdr:from>
    <xdr:to>
      <xdr:col>20</xdr:col>
      <xdr:colOff>600075</xdr:colOff>
      <xdr:row>47</xdr:row>
      <xdr:rowOff>66675</xdr:rowOff>
    </xdr:to>
    <xdr:graphicFrame>
      <xdr:nvGraphicFramePr>
        <xdr:cNvPr id="1" name="Chart 1"/>
        <xdr:cNvGraphicFramePr/>
      </xdr:nvGraphicFramePr>
      <xdr:xfrm>
        <a:off x="3133725" y="2381250"/>
        <a:ext cx="10220325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49</xdr:row>
      <xdr:rowOff>9525</xdr:rowOff>
    </xdr:from>
    <xdr:to>
      <xdr:col>20</xdr:col>
      <xdr:colOff>581025</xdr:colOff>
      <xdr:row>86</xdr:row>
      <xdr:rowOff>123825</xdr:rowOff>
    </xdr:to>
    <xdr:graphicFrame>
      <xdr:nvGraphicFramePr>
        <xdr:cNvPr id="2" name="Chart 2"/>
        <xdr:cNvGraphicFramePr/>
      </xdr:nvGraphicFramePr>
      <xdr:xfrm>
        <a:off x="3124200" y="9001125"/>
        <a:ext cx="10210800" cy="660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0.57475</cdr:x>
      <cdr:y>0.493</cdr:y>
    </cdr:from>
    <cdr:to>
      <cdr:x>0.58775</cdr:x>
      <cdr:y>0.537</cdr:y>
    </cdr:to>
    <cdr:sp>
      <cdr:nvSpPr>
        <cdr:cNvPr id="1" name="Text Box 1"/>
        <cdr:cNvSpPr txBox="1">
          <a:spLocks noChangeArrowheads="1"/>
        </cdr:cNvSpPr>
      </cdr:nvSpPr>
      <cdr:spPr>
        <a:xfrm>
          <a:off x="5867400" y="3257550"/>
          <a:ext cx="1333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11</xdr:row>
      <xdr:rowOff>0</xdr:rowOff>
    </xdr:from>
    <xdr:to>
      <xdr:col>20</xdr:col>
      <xdr:colOff>600075</xdr:colOff>
      <xdr:row>47</xdr:row>
      <xdr:rowOff>66675</xdr:rowOff>
    </xdr:to>
    <xdr:graphicFrame>
      <xdr:nvGraphicFramePr>
        <xdr:cNvPr id="1" name="Chart 1"/>
        <xdr:cNvGraphicFramePr/>
      </xdr:nvGraphicFramePr>
      <xdr:xfrm>
        <a:off x="3133725" y="2381250"/>
        <a:ext cx="10220325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49</xdr:row>
      <xdr:rowOff>9525</xdr:rowOff>
    </xdr:from>
    <xdr:to>
      <xdr:col>20</xdr:col>
      <xdr:colOff>581025</xdr:colOff>
      <xdr:row>86</xdr:row>
      <xdr:rowOff>123825</xdr:rowOff>
    </xdr:to>
    <xdr:graphicFrame>
      <xdr:nvGraphicFramePr>
        <xdr:cNvPr id="2" name="Chart 2"/>
        <xdr:cNvGraphicFramePr/>
      </xdr:nvGraphicFramePr>
      <xdr:xfrm>
        <a:off x="3124200" y="9010650"/>
        <a:ext cx="10210800" cy="661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0.57225</cdr:x>
      <cdr:y>0.4705</cdr:y>
    </cdr:from>
    <cdr:to>
      <cdr:x>0.585</cdr:x>
      <cdr:y>0.51175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38825" y="3086100"/>
          <a:ext cx="1333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11</xdr:row>
      <xdr:rowOff>0</xdr:rowOff>
    </xdr:from>
    <xdr:to>
      <xdr:col>20</xdr:col>
      <xdr:colOff>600075</xdr:colOff>
      <xdr:row>47</xdr:row>
      <xdr:rowOff>66675</xdr:rowOff>
    </xdr:to>
    <xdr:graphicFrame>
      <xdr:nvGraphicFramePr>
        <xdr:cNvPr id="1" name="Chart 1"/>
        <xdr:cNvGraphicFramePr/>
      </xdr:nvGraphicFramePr>
      <xdr:xfrm>
        <a:off x="3133725" y="2381250"/>
        <a:ext cx="1022032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49</xdr:row>
      <xdr:rowOff>9525</xdr:rowOff>
    </xdr:from>
    <xdr:to>
      <xdr:col>20</xdr:col>
      <xdr:colOff>581025</xdr:colOff>
      <xdr:row>86</xdr:row>
      <xdr:rowOff>123825</xdr:rowOff>
    </xdr:to>
    <xdr:graphicFrame>
      <xdr:nvGraphicFramePr>
        <xdr:cNvPr id="2" name="Chart 2"/>
        <xdr:cNvGraphicFramePr/>
      </xdr:nvGraphicFramePr>
      <xdr:xfrm>
        <a:off x="3124200" y="8915400"/>
        <a:ext cx="10210800" cy="656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0.57475</cdr:x>
      <cdr:y>0.49375</cdr:y>
    </cdr:from>
    <cdr:to>
      <cdr:x>0.58775</cdr:x>
      <cdr:y>0.538</cdr:y>
    </cdr:to>
    <cdr:sp>
      <cdr:nvSpPr>
        <cdr:cNvPr id="1" name="Text Box 1"/>
        <cdr:cNvSpPr txBox="1">
          <a:spLocks noChangeArrowheads="1"/>
        </cdr:cNvSpPr>
      </cdr:nvSpPr>
      <cdr:spPr>
        <a:xfrm>
          <a:off x="5867400" y="3257550"/>
          <a:ext cx="1333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11</xdr:row>
      <xdr:rowOff>0</xdr:rowOff>
    </xdr:from>
    <xdr:to>
      <xdr:col>20</xdr:col>
      <xdr:colOff>600075</xdr:colOff>
      <xdr:row>47</xdr:row>
      <xdr:rowOff>66675</xdr:rowOff>
    </xdr:to>
    <xdr:graphicFrame>
      <xdr:nvGraphicFramePr>
        <xdr:cNvPr id="1" name="Chart 1"/>
        <xdr:cNvGraphicFramePr/>
      </xdr:nvGraphicFramePr>
      <xdr:xfrm>
        <a:off x="3133725" y="2324100"/>
        <a:ext cx="10220325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49</xdr:row>
      <xdr:rowOff>9525</xdr:rowOff>
    </xdr:from>
    <xdr:to>
      <xdr:col>20</xdr:col>
      <xdr:colOff>581025</xdr:colOff>
      <xdr:row>86</xdr:row>
      <xdr:rowOff>123825</xdr:rowOff>
    </xdr:to>
    <xdr:graphicFrame>
      <xdr:nvGraphicFramePr>
        <xdr:cNvPr id="2" name="Chart 2"/>
        <xdr:cNvGraphicFramePr/>
      </xdr:nvGraphicFramePr>
      <xdr:xfrm>
        <a:off x="3124200" y="8943975"/>
        <a:ext cx="10210800" cy="660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0.57225</cdr:x>
      <cdr:y>0.4705</cdr:y>
    </cdr:from>
    <cdr:to>
      <cdr:x>0.585</cdr:x>
      <cdr:y>0.51175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38825" y="3086100"/>
          <a:ext cx="1333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0.57225</cdr:x>
      <cdr:y>0.4735</cdr:y>
    </cdr:from>
    <cdr:to>
      <cdr:x>0.585</cdr:x>
      <cdr:y>0.51775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38825" y="3886200"/>
          <a:ext cx="1333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11</xdr:row>
      <xdr:rowOff>0</xdr:rowOff>
    </xdr:from>
    <xdr:to>
      <xdr:col>20</xdr:col>
      <xdr:colOff>600075</xdr:colOff>
      <xdr:row>47</xdr:row>
      <xdr:rowOff>66675</xdr:rowOff>
    </xdr:to>
    <xdr:graphicFrame>
      <xdr:nvGraphicFramePr>
        <xdr:cNvPr id="1" name="Chart 1"/>
        <xdr:cNvGraphicFramePr/>
      </xdr:nvGraphicFramePr>
      <xdr:xfrm>
        <a:off x="3133725" y="2381250"/>
        <a:ext cx="1022032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49</xdr:row>
      <xdr:rowOff>9525</xdr:rowOff>
    </xdr:from>
    <xdr:to>
      <xdr:col>20</xdr:col>
      <xdr:colOff>581025</xdr:colOff>
      <xdr:row>86</xdr:row>
      <xdr:rowOff>123825</xdr:rowOff>
    </xdr:to>
    <xdr:graphicFrame>
      <xdr:nvGraphicFramePr>
        <xdr:cNvPr id="2" name="Chart 2"/>
        <xdr:cNvGraphicFramePr/>
      </xdr:nvGraphicFramePr>
      <xdr:xfrm>
        <a:off x="3124200" y="8915400"/>
        <a:ext cx="10210800" cy="656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0.57225</cdr:x>
      <cdr:y>0.4705</cdr:y>
    </cdr:from>
    <cdr:to>
      <cdr:x>0.585</cdr:x>
      <cdr:y>0.51175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38825" y="3095625"/>
          <a:ext cx="133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11</xdr:row>
      <xdr:rowOff>0</xdr:rowOff>
    </xdr:from>
    <xdr:to>
      <xdr:col>20</xdr:col>
      <xdr:colOff>600075</xdr:colOff>
      <xdr:row>47</xdr:row>
      <xdr:rowOff>66675</xdr:rowOff>
    </xdr:to>
    <xdr:graphicFrame>
      <xdr:nvGraphicFramePr>
        <xdr:cNvPr id="1" name="Chart 1"/>
        <xdr:cNvGraphicFramePr/>
      </xdr:nvGraphicFramePr>
      <xdr:xfrm>
        <a:off x="3133725" y="2381250"/>
        <a:ext cx="10220325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49</xdr:row>
      <xdr:rowOff>9525</xdr:rowOff>
    </xdr:from>
    <xdr:to>
      <xdr:col>20</xdr:col>
      <xdr:colOff>581025</xdr:colOff>
      <xdr:row>86</xdr:row>
      <xdr:rowOff>123825</xdr:rowOff>
    </xdr:to>
    <xdr:graphicFrame>
      <xdr:nvGraphicFramePr>
        <xdr:cNvPr id="2" name="Chart 2"/>
        <xdr:cNvGraphicFramePr/>
      </xdr:nvGraphicFramePr>
      <xdr:xfrm>
        <a:off x="3124200" y="8905875"/>
        <a:ext cx="10210800" cy="659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11</xdr:row>
      <xdr:rowOff>0</xdr:rowOff>
    </xdr:from>
    <xdr:to>
      <xdr:col>20</xdr:col>
      <xdr:colOff>600075</xdr:colOff>
      <xdr:row>47</xdr:row>
      <xdr:rowOff>66675</xdr:rowOff>
    </xdr:to>
    <xdr:graphicFrame>
      <xdr:nvGraphicFramePr>
        <xdr:cNvPr id="1" name="Chart 1"/>
        <xdr:cNvGraphicFramePr/>
      </xdr:nvGraphicFramePr>
      <xdr:xfrm>
        <a:off x="3133725" y="2409825"/>
        <a:ext cx="10220325" cy="795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49</xdr:row>
      <xdr:rowOff>9525</xdr:rowOff>
    </xdr:from>
    <xdr:to>
      <xdr:col>20</xdr:col>
      <xdr:colOff>581025</xdr:colOff>
      <xdr:row>86</xdr:row>
      <xdr:rowOff>123825</xdr:rowOff>
    </xdr:to>
    <xdr:graphicFrame>
      <xdr:nvGraphicFramePr>
        <xdr:cNvPr id="2" name="Chart 2"/>
        <xdr:cNvGraphicFramePr/>
      </xdr:nvGraphicFramePr>
      <xdr:xfrm>
        <a:off x="3124200" y="10744200"/>
        <a:ext cx="10210800" cy="822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0.49975</cdr:y>
    </cdr:from>
    <cdr:to>
      <cdr:x>0.6245</cdr:x>
      <cdr:y>0.544</cdr:y>
    </cdr:to>
    <cdr:sp>
      <cdr:nvSpPr>
        <cdr:cNvPr id="1" name="Text Box 1"/>
        <cdr:cNvSpPr txBox="1">
          <a:spLocks noChangeArrowheads="1"/>
        </cdr:cNvSpPr>
      </cdr:nvSpPr>
      <cdr:spPr>
        <a:xfrm>
          <a:off x="5819775" y="3105150"/>
          <a:ext cx="133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5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6</xdr:row>
      <xdr:rowOff>9525</xdr:rowOff>
    </xdr:from>
    <xdr:to>
      <xdr:col>19</xdr:col>
      <xdr:colOff>523875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3429000" y="1295400"/>
        <a:ext cx="95250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342900</xdr:colOff>
      <xdr:row>42</xdr:row>
      <xdr:rowOff>47625</xdr:rowOff>
    </xdr:from>
    <xdr:to>
      <xdr:col>19</xdr:col>
      <xdr:colOff>514350</xdr:colOff>
      <xdr:row>78</xdr:row>
      <xdr:rowOff>66675</xdr:rowOff>
    </xdr:to>
    <xdr:graphicFrame>
      <xdr:nvGraphicFramePr>
        <xdr:cNvPr id="2" name="Chart 2"/>
        <xdr:cNvGraphicFramePr/>
      </xdr:nvGraphicFramePr>
      <xdr:xfrm>
        <a:off x="3409950" y="7448550"/>
        <a:ext cx="9534525" cy="622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0.57225</cdr:x>
      <cdr:y>0.4705</cdr:y>
    </cdr:from>
    <cdr:to>
      <cdr:x>0.585</cdr:x>
      <cdr:y>0.51175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38825" y="3086100"/>
          <a:ext cx="1333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11</xdr:row>
      <xdr:rowOff>0</xdr:rowOff>
    </xdr:from>
    <xdr:to>
      <xdr:col>20</xdr:col>
      <xdr:colOff>600075</xdr:colOff>
      <xdr:row>47</xdr:row>
      <xdr:rowOff>66675</xdr:rowOff>
    </xdr:to>
    <xdr:graphicFrame>
      <xdr:nvGraphicFramePr>
        <xdr:cNvPr id="1" name="Chart 1"/>
        <xdr:cNvGraphicFramePr/>
      </xdr:nvGraphicFramePr>
      <xdr:xfrm>
        <a:off x="3133725" y="2371725"/>
        <a:ext cx="1022032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49</xdr:row>
      <xdr:rowOff>9525</xdr:rowOff>
    </xdr:from>
    <xdr:to>
      <xdr:col>20</xdr:col>
      <xdr:colOff>581025</xdr:colOff>
      <xdr:row>86</xdr:row>
      <xdr:rowOff>123825</xdr:rowOff>
    </xdr:to>
    <xdr:graphicFrame>
      <xdr:nvGraphicFramePr>
        <xdr:cNvPr id="2" name="Chart 2"/>
        <xdr:cNvGraphicFramePr/>
      </xdr:nvGraphicFramePr>
      <xdr:xfrm>
        <a:off x="3124200" y="8963025"/>
        <a:ext cx="10210800" cy="656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0.57575</cdr:x>
      <cdr:y>0.49375</cdr:y>
    </cdr:from>
    <cdr:to>
      <cdr:x>0.58775</cdr:x>
      <cdr:y>0.53825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76925" y="3200400"/>
          <a:ext cx="1238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erbuilder.com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erbuilder.com/" TargetMode="Externa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erbuilder.com/" TargetMode="Externa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22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erbuilder.com/" TargetMode="Externa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erbuilder.com/" TargetMode="Externa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26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erbuilder.com/" TargetMode="Externa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28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erbuilder.com/" TargetMode="Externa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30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erbuilder.com/" TargetMode="Externa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32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erbuilder.com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erbuilder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erbuilder.com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erbuilder.com/" TargetMode="Externa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erbuilder.com/" TargetMode="Externa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erbuilder.com/" TargetMode="Externa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erbuilder.com/" TargetMode="Externa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erbuilder.com/" TargetMode="Externa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7"/>
  <sheetViews>
    <sheetView workbookViewId="0" topLeftCell="A1">
      <selection activeCell="B1" sqref="B1"/>
    </sheetView>
  </sheetViews>
  <sheetFormatPr defaultColWidth="9.140625" defaultRowHeight="12.75"/>
  <cols>
    <col min="1" max="1" width="2.57421875" style="0" customWidth="1"/>
    <col min="2" max="2" width="14.00390625" style="0" bestFit="1" customWidth="1"/>
    <col min="3" max="3" width="15.00390625" style="0" bestFit="1" customWidth="1"/>
    <col min="4" max="4" width="9.28125" style="0" bestFit="1" customWidth="1"/>
    <col min="7" max="7" width="13.8515625" style="0" bestFit="1" customWidth="1"/>
    <col min="10" max="10" width="9.57421875" style="0" bestFit="1" customWidth="1"/>
    <col min="13" max="13" width="9.28125" style="0" bestFit="1" customWidth="1"/>
    <col min="14" max="14" width="7.7109375" style="0" customWidth="1"/>
    <col min="16" max="16" width="9.28125" style="0" bestFit="1" customWidth="1"/>
    <col min="19" max="19" width="9.28125" style="0" bestFit="1" customWidth="1"/>
  </cols>
  <sheetData>
    <row r="1" ht="12.75">
      <c r="B1" s="66" t="s">
        <v>36</v>
      </c>
    </row>
    <row r="2" spans="2:19" ht="27.75">
      <c r="B2" s="9" t="s">
        <v>4</v>
      </c>
      <c r="C2" s="9"/>
      <c r="D2" s="5"/>
      <c r="E2" s="16"/>
      <c r="F2" s="17" t="s">
        <v>9</v>
      </c>
      <c r="G2" s="17"/>
      <c r="H2" s="9"/>
      <c r="I2" s="5"/>
      <c r="J2" s="19" t="s">
        <v>5</v>
      </c>
      <c r="K2" s="10"/>
      <c r="L2" s="10"/>
      <c r="M2" s="19" t="s">
        <v>6</v>
      </c>
      <c r="N2" s="19"/>
      <c r="O2" s="10"/>
      <c r="P2" s="13" t="s">
        <v>7</v>
      </c>
      <c r="Q2" s="12"/>
      <c r="R2" s="12"/>
      <c r="S2" s="58" t="s">
        <v>33</v>
      </c>
    </row>
    <row r="3" spans="5:19" ht="15.75">
      <c r="E3" s="3"/>
      <c r="F3" s="18" t="s">
        <v>10</v>
      </c>
      <c r="G3" s="3"/>
      <c r="J3" s="24">
        <v>1.8</v>
      </c>
      <c r="K3" s="24"/>
      <c r="L3" s="24"/>
      <c r="M3" s="24">
        <v>2</v>
      </c>
      <c r="N3" s="24"/>
      <c r="O3" s="25"/>
      <c r="P3" s="26">
        <v>9</v>
      </c>
      <c r="Q3" s="14"/>
      <c r="R3" s="12"/>
      <c r="S3" s="12">
        <f>(M3-J3)/(P3-1)</f>
        <v>0.024999999999999994</v>
      </c>
    </row>
    <row r="4" spans="3:15" ht="18">
      <c r="C4" s="5"/>
      <c r="E4" s="3"/>
      <c r="F4" s="3"/>
      <c r="G4" s="3"/>
      <c r="H4" s="5"/>
      <c r="J4" s="3"/>
      <c r="K4" s="3"/>
      <c r="L4" s="3"/>
      <c r="M4" s="3"/>
      <c r="N4" s="3"/>
      <c r="O4" s="3"/>
    </row>
    <row r="5" spans="2:11" ht="18">
      <c r="B5" s="5" t="s">
        <v>11</v>
      </c>
      <c r="C5" s="20">
        <v>40760</v>
      </c>
      <c r="G5" s="59"/>
      <c r="H5" s="59"/>
      <c r="I5" s="59"/>
      <c r="J5" s="59"/>
      <c r="K5" s="59"/>
    </row>
    <row r="6" spans="7:14" ht="16.5" thickBot="1">
      <c r="G6" s="59"/>
      <c r="H6" s="59"/>
      <c r="I6" s="59"/>
      <c r="J6" s="59"/>
      <c r="K6" s="59"/>
      <c r="N6" t="b">
        <v>1</v>
      </c>
    </row>
    <row r="7" spans="2:14" ht="16.5" thickBot="1">
      <c r="B7" s="1" t="s">
        <v>0</v>
      </c>
      <c r="C7" s="1" t="s">
        <v>1</v>
      </c>
      <c r="D7" s="1"/>
      <c r="G7" s="59"/>
      <c r="H7" s="59"/>
      <c r="I7" s="59"/>
      <c r="J7" s="59"/>
      <c r="K7" s="59"/>
      <c r="N7" t="b">
        <v>1</v>
      </c>
    </row>
    <row r="8" spans="2:24" ht="15" customHeight="1" thickBot="1">
      <c r="B8" s="2"/>
      <c r="C8" s="2"/>
      <c r="D8" s="60"/>
      <c r="G8" s="59"/>
      <c r="H8" s="59"/>
      <c r="I8" s="59"/>
      <c r="J8" s="59"/>
      <c r="K8" s="59"/>
      <c r="W8" s="61" t="s">
        <v>34</v>
      </c>
      <c r="X8" s="57"/>
    </row>
    <row r="9" spans="2:25" ht="16.5" thickBot="1">
      <c r="B9" s="11">
        <v>1.8</v>
      </c>
      <c r="C9" s="21">
        <v>3.51</v>
      </c>
      <c r="D9" s="2">
        <f aca="true" t="shared" si="0" ref="D9:D17">IF($N$7,C9,NA())</f>
        <v>3.51</v>
      </c>
      <c r="G9" s="59"/>
      <c r="H9" s="59"/>
      <c r="I9" s="59"/>
      <c r="J9" s="59"/>
      <c r="K9" s="59"/>
      <c r="N9" t="b">
        <v>1</v>
      </c>
      <c r="W9" s="37"/>
      <c r="X9" s="65">
        <f aca="true" t="shared" si="1" ref="X9:X17">100-100*POWER((C9-1)/(C9+1),2)</f>
        <v>69.02620931067203</v>
      </c>
      <c r="Y9" s="65">
        <f aca="true" t="shared" si="2" ref="Y9:Y17">IF($N$9,X9,NA())</f>
        <v>69.02620931067203</v>
      </c>
    </row>
    <row r="10" spans="2:25" ht="16.5" thickBot="1">
      <c r="B10" s="11">
        <v>1.825</v>
      </c>
      <c r="C10" s="21">
        <v>3.02</v>
      </c>
      <c r="D10" s="2">
        <f t="shared" si="0"/>
        <v>3.02</v>
      </c>
      <c r="G10" s="59"/>
      <c r="H10" s="59"/>
      <c r="I10" s="59"/>
      <c r="J10" s="59"/>
      <c r="K10" s="59"/>
      <c r="N10" t="b">
        <v>1</v>
      </c>
      <c r="W10" s="37"/>
      <c r="X10" s="65">
        <f t="shared" si="1"/>
        <v>74.75062498453008</v>
      </c>
      <c r="Y10" s="65">
        <f t="shared" si="2"/>
        <v>74.75062498453008</v>
      </c>
    </row>
    <row r="11" spans="2:25" ht="13.5" thickBot="1">
      <c r="B11" s="11">
        <v>1.85</v>
      </c>
      <c r="C11" s="21">
        <v>2.51</v>
      </c>
      <c r="D11" s="2">
        <f t="shared" si="0"/>
        <v>2.51</v>
      </c>
      <c r="W11" s="37"/>
      <c r="X11" s="65">
        <f t="shared" si="1"/>
        <v>81.49284502560856</v>
      </c>
      <c r="Y11" s="65">
        <f t="shared" si="2"/>
        <v>81.49284502560856</v>
      </c>
    </row>
    <row r="12" spans="2:25" ht="13.5" thickBot="1">
      <c r="B12" s="11">
        <v>1.875</v>
      </c>
      <c r="C12" s="21">
        <v>2.22</v>
      </c>
      <c r="D12" s="2">
        <f t="shared" si="0"/>
        <v>2.22</v>
      </c>
      <c r="W12" s="37"/>
      <c r="X12" s="65">
        <f t="shared" si="1"/>
        <v>85.64484394892172</v>
      </c>
      <c r="Y12" s="65">
        <f t="shared" si="2"/>
        <v>85.64484394892172</v>
      </c>
    </row>
    <row r="13" spans="2:25" ht="13.5" thickBot="1">
      <c r="B13" s="11">
        <v>1.9</v>
      </c>
      <c r="C13" s="21">
        <v>1.84</v>
      </c>
      <c r="D13" s="2">
        <f t="shared" si="0"/>
        <v>1.84</v>
      </c>
      <c r="W13" s="37"/>
      <c r="X13" s="65">
        <f t="shared" si="1"/>
        <v>91.25173576671295</v>
      </c>
      <c r="Y13" s="65">
        <f t="shared" si="2"/>
        <v>91.25173576671295</v>
      </c>
    </row>
    <row r="14" spans="2:25" ht="13.5" thickBot="1">
      <c r="B14" s="11">
        <v>1.925</v>
      </c>
      <c r="C14" s="21">
        <v>2</v>
      </c>
      <c r="D14" s="2">
        <f t="shared" si="0"/>
        <v>2</v>
      </c>
      <c r="W14" s="37"/>
      <c r="X14" s="65">
        <f t="shared" si="1"/>
        <v>88.88888888888889</v>
      </c>
      <c r="Y14" s="65">
        <f t="shared" si="2"/>
        <v>88.88888888888889</v>
      </c>
    </row>
    <row r="15" spans="2:25" ht="13.5" thickBot="1">
      <c r="B15" s="11">
        <v>1.95</v>
      </c>
      <c r="C15" s="21">
        <v>2.81</v>
      </c>
      <c r="D15" s="2">
        <f t="shared" si="0"/>
        <v>2.81</v>
      </c>
      <c r="W15" s="37"/>
      <c r="X15" s="65">
        <f t="shared" si="1"/>
        <v>77.43126597364306</v>
      </c>
      <c r="Y15" s="65">
        <f t="shared" si="2"/>
        <v>77.43126597364306</v>
      </c>
    </row>
    <row r="16" spans="2:25" ht="13.5" thickBot="1">
      <c r="B16" s="11">
        <v>1.975</v>
      </c>
      <c r="C16" s="21">
        <v>3.39</v>
      </c>
      <c r="D16" s="2">
        <f t="shared" si="0"/>
        <v>3.39</v>
      </c>
      <c r="W16" s="37"/>
      <c r="X16" s="65">
        <f t="shared" si="1"/>
        <v>70.36078061031232</v>
      </c>
      <c r="Y16" s="65">
        <f t="shared" si="2"/>
        <v>70.36078061031232</v>
      </c>
    </row>
    <row r="17" spans="2:25" ht="13.5" thickBot="1">
      <c r="B17" s="11">
        <v>2</v>
      </c>
      <c r="C17" s="21">
        <v>4.19</v>
      </c>
      <c r="D17" s="2">
        <f t="shared" si="0"/>
        <v>4.19</v>
      </c>
      <c r="W17" s="37"/>
      <c r="X17" s="65">
        <f t="shared" si="1"/>
        <v>62.22133122463905</v>
      </c>
      <c r="Y17" s="65">
        <f t="shared" si="2"/>
        <v>62.22133122463905</v>
      </c>
    </row>
    <row r="18" spans="1:25" ht="12.75">
      <c r="A18" s="3"/>
      <c r="B18" s="34"/>
      <c r="C18" s="39"/>
      <c r="D18" s="62"/>
      <c r="E18" s="3"/>
      <c r="X18" s="3"/>
      <c r="Y18" s="10"/>
    </row>
    <row r="19" spans="1:25" ht="12.75">
      <c r="A19" s="3"/>
      <c r="B19" s="34"/>
      <c r="C19" s="39"/>
      <c r="D19" s="3"/>
      <c r="X19" s="3"/>
      <c r="Y19" s="3"/>
    </row>
    <row r="20" spans="1:25" ht="12.75">
      <c r="A20" s="3"/>
      <c r="B20" s="3"/>
      <c r="C20" s="3"/>
      <c r="D20" s="3"/>
      <c r="X20" s="3"/>
      <c r="Y20" s="3"/>
    </row>
    <row r="21" spans="1:4" ht="12.75">
      <c r="A21" s="3"/>
      <c r="D21" s="3"/>
    </row>
    <row r="23" spans="23:24" ht="13.5" thickBot="1">
      <c r="W23" s="61" t="s">
        <v>35</v>
      </c>
      <c r="X23" s="57"/>
    </row>
    <row r="24" spans="2:25" ht="18.75" thickBot="1">
      <c r="B24" s="5" t="s">
        <v>12</v>
      </c>
      <c r="C24" s="20">
        <v>40882</v>
      </c>
      <c r="X24" s="65">
        <f aca="true" t="shared" si="3" ref="X24:X32">100-100*POWER((C28-1)/(C28+1),2)</f>
        <v>65.8710845821033</v>
      </c>
      <c r="Y24" s="65">
        <f aca="true" t="shared" si="4" ref="Y24:Y32">IF($N$10,X24,NA())</f>
        <v>65.8710845821033</v>
      </c>
    </row>
    <row r="25" spans="24:25" ht="13.5" thickBot="1">
      <c r="X25" s="65">
        <f t="shared" si="3"/>
        <v>71.15912208504801</v>
      </c>
      <c r="Y25" s="65">
        <f t="shared" si="4"/>
        <v>71.15912208504801</v>
      </c>
    </row>
    <row r="26" spans="2:25" ht="16.5" thickBot="1">
      <c r="B26" s="1" t="s">
        <v>0</v>
      </c>
      <c r="C26" s="1" t="s">
        <v>1</v>
      </c>
      <c r="D26" s="1" t="s">
        <v>1</v>
      </c>
      <c r="X26" s="65">
        <f t="shared" si="3"/>
        <v>77.43126597364306</v>
      </c>
      <c r="Y26" s="65">
        <f t="shared" si="4"/>
        <v>77.43126597364306</v>
      </c>
    </row>
    <row r="27" spans="2:25" ht="14.25" customHeight="1" thickBot="1">
      <c r="B27" s="2"/>
      <c r="C27" s="2"/>
      <c r="D27" s="2"/>
      <c r="X27" s="65">
        <f t="shared" si="3"/>
        <v>80.38423041410293</v>
      </c>
      <c r="Y27" s="65">
        <f t="shared" si="4"/>
        <v>80.38423041410293</v>
      </c>
    </row>
    <row r="28" spans="2:25" ht="13.5" thickBot="1">
      <c r="B28" s="11">
        <v>1.8</v>
      </c>
      <c r="C28" s="22">
        <v>3.81</v>
      </c>
      <c r="D28" s="2">
        <f aca="true" t="shared" si="5" ref="D28:D36">IF($N$6,C28,NA())</f>
        <v>3.81</v>
      </c>
      <c r="X28" s="65">
        <f t="shared" si="3"/>
        <v>84.19219044854115</v>
      </c>
      <c r="Y28" s="65">
        <f t="shared" si="4"/>
        <v>84.19219044854115</v>
      </c>
    </row>
    <row r="29" spans="2:25" ht="13.5" thickBot="1">
      <c r="B29" s="11">
        <v>1.825</v>
      </c>
      <c r="C29" s="22">
        <v>3.32</v>
      </c>
      <c r="D29" s="2">
        <f t="shared" si="5"/>
        <v>3.32</v>
      </c>
      <c r="X29" s="65">
        <f t="shared" si="3"/>
        <v>84.4811753902663</v>
      </c>
      <c r="Y29" s="65">
        <f t="shared" si="4"/>
        <v>84.4811753902663</v>
      </c>
    </row>
    <row r="30" spans="2:25" ht="13.5" thickBot="1">
      <c r="B30" s="11">
        <v>1.85</v>
      </c>
      <c r="C30" s="22">
        <v>2.81</v>
      </c>
      <c r="D30" s="2">
        <f t="shared" si="5"/>
        <v>2.81</v>
      </c>
      <c r="X30" s="65">
        <f t="shared" si="3"/>
        <v>73.64389270724185</v>
      </c>
      <c r="Y30" s="65">
        <f t="shared" si="4"/>
        <v>73.64389270724185</v>
      </c>
    </row>
    <row r="31" spans="2:25" ht="13.5" thickBot="1">
      <c r="B31" s="11">
        <v>1.875</v>
      </c>
      <c r="C31" s="22">
        <v>2.59</v>
      </c>
      <c r="D31" s="2">
        <f t="shared" si="5"/>
        <v>2.59</v>
      </c>
      <c r="X31" s="65">
        <f t="shared" si="3"/>
        <v>67.31196896679796</v>
      </c>
      <c r="Y31" s="65">
        <f t="shared" si="4"/>
        <v>67.31196896679796</v>
      </c>
    </row>
    <row r="32" spans="2:25" ht="13.5" thickBot="1">
      <c r="B32" s="11">
        <v>1.9</v>
      </c>
      <c r="C32" s="22">
        <v>2.32</v>
      </c>
      <c r="D32" s="2">
        <f t="shared" si="5"/>
        <v>2.32</v>
      </c>
      <c r="X32" s="65">
        <f t="shared" si="3"/>
        <v>59.50413223140496</v>
      </c>
      <c r="Y32" s="65">
        <f t="shared" si="4"/>
        <v>59.50413223140496</v>
      </c>
    </row>
    <row r="33" spans="2:26" ht="13.5" thickBot="1">
      <c r="B33" s="11">
        <v>1.925</v>
      </c>
      <c r="C33" s="22">
        <v>2.3</v>
      </c>
      <c r="D33" s="2">
        <f t="shared" si="5"/>
        <v>2.3</v>
      </c>
      <c r="X33" s="3"/>
      <c r="Y33" s="10"/>
      <c r="Z33" s="3"/>
    </row>
    <row r="34" spans="2:26" ht="13.5" thickBot="1">
      <c r="B34" s="11">
        <v>1.95</v>
      </c>
      <c r="C34" s="22">
        <v>3.11</v>
      </c>
      <c r="D34" s="2">
        <f t="shared" si="5"/>
        <v>3.11</v>
      </c>
      <c r="X34" s="3"/>
      <c r="Y34" s="3"/>
      <c r="Z34" s="3"/>
    </row>
    <row r="35" spans="2:26" ht="13.5" thickBot="1">
      <c r="B35" s="11">
        <v>1.975</v>
      </c>
      <c r="C35" s="22">
        <v>3.67</v>
      </c>
      <c r="D35" s="2">
        <f t="shared" si="5"/>
        <v>3.67</v>
      </c>
      <c r="X35" s="3"/>
      <c r="Y35" s="3"/>
      <c r="Z35" s="3"/>
    </row>
    <row r="36" spans="2:26" ht="13.5" thickBot="1">
      <c r="B36" s="11">
        <v>2</v>
      </c>
      <c r="C36" s="22">
        <v>4.5</v>
      </c>
      <c r="D36" s="2">
        <f t="shared" si="5"/>
        <v>4.5</v>
      </c>
      <c r="X36" s="3"/>
      <c r="Y36" s="3"/>
      <c r="Z36" s="3"/>
    </row>
    <row r="37" spans="1:26" ht="12.75">
      <c r="A37" s="3"/>
      <c r="B37" s="34"/>
      <c r="C37" s="33"/>
      <c r="D37" s="10"/>
      <c r="E37" s="3"/>
      <c r="X37" s="3"/>
      <c r="Y37" s="3"/>
      <c r="Z37" s="3"/>
    </row>
    <row r="38" spans="1:4" ht="12.75">
      <c r="A38" s="3"/>
      <c r="B38" s="34"/>
      <c r="C38" s="33"/>
      <c r="D38" s="3"/>
    </row>
    <row r="39" spans="1:4" ht="12.75">
      <c r="A39" s="3"/>
      <c r="B39" s="3"/>
      <c r="C39" s="8"/>
      <c r="D39" s="3"/>
    </row>
    <row r="40" spans="2:4" ht="12.75">
      <c r="B40" s="3"/>
      <c r="C40" s="3"/>
      <c r="D40" s="3"/>
    </row>
    <row r="41" ht="12.75">
      <c r="D41" s="3"/>
    </row>
    <row r="42" ht="18">
      <c r="B42" s="5"/>
    </row>
    <row r="51" spans="2:3" ht="18">
      <c r="B51" s="6" t="s">
        <v>8</v>
      </c>
      <c r="C51" s="6">
        <f>C24</f>
        <v>40882</v>
      </c>
    </row>
    <row r="52" ht="13.5" thickBot="1"/>
    <row r="53" spans="2:3" ht="32.25" thickBot="1">
      <c r="B53" s="1" t="s">
        <v>0</v>
      </c>
      <c r="C53" s="7" t="s">
        <v>2</v>
      </c>
    </row>
    <row r="54" spans="2:3" ht="13.5" thickBot="1">
      <c r="B54" s="2"/>
      <c r="C54" s="2"/>
    </row>
    <row r="55" spans="2:3" ht="13.5" thickBot="1">
      <c r="B55" s="11">
        <f>$J$3</f>
        <v>1.8</v>
      </c>
      <c r="C55" s="4">
        <f aca="true" t="shared" si="6" ref="C55:C63">C28-C9</f>
        <v>0.30000000000000027</v>
      </c>
    </row>
    <row r="56" spans="2:3" ht="13.5" thickBot="1">
      <c r="B56" s="11">
        <f aca="true" t="shared" si="7" ref="B56:B63">B55+$S$3</f>
        <v>1.825</v>
      </c>
      <c r="C56" s="4">
        <f t="shared" si="6"/>
        <v>0.2999999999999998</v>
      </c>
    </row>
    <row r="57" spans="2:3" ht="13.5" thickBot="1">
      <c r="B57" s="11">
        <f t="shared" si="7"/>
        <v>1.8499999999999999</v>
      </c>
      <c r="C57" s="4">
        <f t="shared" si="6"/>
        <v>0.30000000000000027</v>
      </c>
    </row>
    <row r="58" spans="2:3" ht="13.5" thickBot="1">
      <c r="B58" s="11">
        <f t="shared" si="7"/>
        <v>1.8749999999999998</v>
      </c>
      <c r="C58" s="4">
        <f t="shared" si="6"/>
        <v>0.36999999999999966</v>
      </c>
    </row>
    <row r="59" spans="2:3" ht="13.5" thickBot="1">
      <c r="B59" s="11">
        <f t="shared" si="7"/>
        <v>1.8999999999999997</v>
      </c>
      <c r="C59" s="4">
        <f t="shared" si="6"/>
        <v>0.47999999999999976</v>
      </c>
    </row>
    <row r="60" spans="2:3" ht="13.5" thickBot="1">
      <c r="B60" s="11">
        <f t="shared" si="7"/>
        <v>1.9249999999999996</v>
      </c>
      <c r="C60" s="4">
        <f t="shared" si="6"/>
        <v>0.2999999999999998</v>
      </c>
    </row>
    <row r="61" spans="2:3" ht="13.5" thickBot="1">
      <c r="B61" s="11">
        <f t="shared" si="7"/>
        <v>1.9499999999999995</v>
      </c>
      <c r="C61" s="4">
        <f t="shared" si="6"/>
        <v>0.2999999999999998</v>
      </c>
    </row>
    <row r="62" spans="2:3" ht="13.5" thickBot="1">
      <c r="B62" s="11">
        <f t="shared" si="7"/>
        <v>1.9749999999999994</v>
      </c>
      <c r="C62" s="4">
        <f t="shared" si="6"/>
        <v>0.2799999999999998</v>
      </c>
    </row>
    <row r="63" spans="2:3" ht="13.5" thickBot="1">
      <c r="B63" s="11">
        <f t="shared" si="7"/>
        <v>1.9999999999999993</v>
      </c>
      <c r="C63" s="4">
        <f t="shared" si="6"/>
        <v>0.3099999999999996</v>
      </c>
    </row>
    <row r="64" spans="1:4" ht="12.75">
      <c r="A64" s="3"/>
      <c r="B64" s="30"/>
      <c r="C64" s="63"/>
      <c r="D64" s="3"/>
    </row>
    <row r="65" spans="1:3" ht="12.75">
      <c r="A65" s="3"/>
      <c r="B65" s="3"/>
      <c r="C65" s="3"/>
    </row>
    <row r="66" spans="1:2" ht="12.75">
      <c r="A66" s="3"/>
      <c r="B66" s="3"/>
    </row>
    <row r="67" ht="12.75">
      <c r="A67" s="3"/>
    </row>
  </sheetData>
  <sheetProtection/>
  <hyperlinks>
    <hyperlink ref="B1" r:id="rId1" display="www.meterbuilder.com"/>
  </hyperlink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78"/>
  <sheetViews>
    <sheetView workbookViewId="0" topLeftCell="A1">
      <selection activeCell="B1" sqref="B1"/>
    </sheetView>
  </sheetViews>
  <sheetFormatPr defaultColWidth="9.140625" defaultRowHeight="12.75"/>
  <cols>
    <col min="1" max="1" width="2.57421875" style="0" customWidth="1"/>
    <col min="2" max="2" width="14.00390625" style="0" bestFit="1" customWidth="1"/>
    <col min="3" max="3" width="15.00390625" style="0" bestFit="1" customWidth="1"/>
    <col min="4" max="4" width="9.28125" style="0" bestFit="1" customWidth="1"/>
    <col min="7" max="7" width="13.8515625" style="0" bestFit="1" customWidth="1"/>
    <col min="10" max="10" width="9.57421875" style="0" bestFit="1" customWidth="1"/>
    <col min="13" max="13" width="9.28125" style="0" bestFit="1" customWidth="1"/>
    <col min="14" max="14" width="7.7109375" style="0" customWidth="1"/>
    <col min="16" max="16" width="9.28125" style="0" bestFit="1" customWidth="1"/>
    <col min="19" max="19" width="9.28125" style="0" bestFit="1" customWidth="1"/>
  </cols>
  <sheetData>
    <row r="1" ht="12.75">
      <c r="B1" s="66" t="s">
        <v>36</v>
      </c>
    </row>
    <row r="2" spans="2:19" ht="27.75">
      <c r="B2" s="9" t="s">
        <v>18</v>
      </c>
      <c r="C2" s="9"/>
      <c r="D2" s="5"/>
      <c r="E2" s="16"/>
      <c r="F2" s="17" t="s">
        <v>9</v>
      </c>
      <c r="G2" s="17"/>
      <c r="H2" s="9"/>
      <c r="I2" s="5"/>
      <c r="J2" s="19" t="s">
        <v>5</v>
      </c>
      <c r="K2" s="10"/>
      <c r="L2" s="10"/>
      <c r="M2" s="19" t="s">
        <v>6</v>
      </c>
      <c r="N2" s="19"/>
      <c r="O2" s="10"/>
      <c r="P2" s="13" t="s">
        <v>7</v>
      </c>
      <c r="Q2" s="12"/>
      <c r="R2" s="12"/>
      <c r="S2" s="58" t="s">
        <v>33</v>
      </c>
    </row>
    <row r="3" spans="5:19" ht="15.75">
      <c r="E3" s="3"/>
      <c r="F3" s="18" t="s">
        <v>13</v>
      </c>
      <c r="G3" s="3"/>
      <c r="J3" s="24">
        <v>28</v>
      </c>
      <c r="K3" s="24"/>
      <c r="L3" s="24"/>
      <c r="M3" s="24">
        <v>29.7</v>
      </c>
      <c r="N3" s="24"/>
      <c r="O3" s="25"/>
      <c r="P3" s="26">
        <v>18</v>
      </c>
      <c r="Q3" s="14"/>
      <c r="R3" s="12"/>
      <c r="S3" s="12">
        <f>(M3-J3)/(P3-1)</f>
        <v>0.09999999999999996</v>
      </c>
    </row>
    <row r="4" spans="3:15" ht="18">
      <c r="C4" s="5"/>
      <c r="E4" s="3"/>
      <c r="F4" s="3"/>
      <c r="G4" s="3"/>
      <c r="H4" s="5"/>
      <c r="J4" s="3"/>
      <c r="K4" s="3"/>
      <c r="L4" s="3"/>
      <c r="M4" s="3"/>
      <c r="N4" s="3"/>
      <c r="O4" s="3"/>
    </row>
    <row r="5" spans="2:11" ht="18">
      <c r="B5" s="5" t="s">
        <v>11</v>
      </c>
      <c r="C5" s="20">
        <v>40760</v>
      </c>
      <c r="G5" s="59"/>
      <c r="H5" s="59"/>
      <c r="I5" s="59"/>
      <c r="J5" s="59"/>
      <c r="K5" s="59"/>
    </row>
    <row r="6" spans="7:14" ht="16.5" thickBot="1">
      <c r="G6" s="59"/>
      <c r="H6" s="59"/>
      <c r="I6" s="59"/>
      <c r="J6" s="59"/>
      <c r="K6" s="59"/>
      <c r="N6" t="b">
        <v>1</v>
      </c>
    </row>
    <row r="7" spans="2:14" ht="16.5" thickBot="1">
      <c r="B7" s="1" t="s">
        <v>0</v>
      </c>
      <c r="C7" s="1" t="s">
        <v>1</v>
      </c>
      <c r="D7" s="1"/>
      <c r="G7" s="59"/>
      <c r="H7" s="59"/>
      <c r="I7" s="59"/>
      <c r="J7" s="59"/>
      <c r="K7" s="59"/>
      <c r="N7" t="b">
        <v>1</v>
      </c>
    </row>
    <row r="8" spans="2:24" ht="15.75" customHeight="1" thickBot="1">
      <c r="B8" s="2"/>
      <c r="C8" s="2"/>
      <c r="D8" s="60"/>
      <c r="G8" s="59"/>
      <c r="H8" s="59"/>
      <c r="I8" s="59"/>
      <c r="J8" s="59"/>
      <c r="K8" s="59"/>
      <c r="W8" s="61" t="s">
        <v>34</v>
      </c>
      <c r="X8" s="57"/>
    </row>
    <row r="9" spans="2:25" ht="16.5" thickBot="1">
      <c r="B9" s="11">
        <v>28</v>
      </c>
      <c r="C9" s="21">
        <v>3.51</v>
      </c>
      <c r="D9" s="2">
        <f aca="true" t="shared" si="0" ref="D9:D26">IF($N$7,C9,NA())</f>
        <v>3.51</v>
      </c>
      <c r="G9" s="59"/>
      <c r="H9" s="59"/>
      <c r="I9" s="59"/>
      <c r="J9" s="59"/>
      <c r="K9" s="59"/>
      <c r="N9" t="b">
        <v>1</v>
      </c>
      <c r="X9" s="4">
        <f aca="true" t="shared" si="1" ref="X9:X18">100-100*POWER((C9-1)/(C9+1),2)</f>
        <v>69.02620931067203</v>
      </c>
      <c r="Y9" s="4">
        <f aca="true" t="shared" si="2" ref="Y9:Y26">IF($N$9,X9,NA())</f>
        <v>69.02620931067203</v>
      </c>
    </row>
    <row r="10" spans="2:25" ht="16.5" thickBot="1">
      <c r="B10" s="11">
        <v>28.1</v>
      </c>
      <c r="C10" s="21">
        <v>3.02</v>
      </c>
      <c r="D10" s="2">
        <f t="shared" si="0"/>
        <v>3.02</v>
      </c>
      <c r="G10" s="59"/>
      <c r="H10" s="59"/>
      <c r="I10" s="59"/>
      <c r="J10" s="59"/>
      <c r="K10" s="59"/>
      <c r="N10" t="b">
        <v>1</v>
      </c>
      <c r="X10" s="4">
        <f t="shared" si="1"/>
        <v>74.75062498453008</v>
      </c>
      <c r="Y10" s="4">
        <f t="shared" si="2"/>
        <v>74.75062498453008</v>
      </c>
    </row>
    <row r="11" spans="2:25" ht="13.5" thickBot="1">
      <c r="B11" s="11">
        <v>28.2</v>
      </c>
      <c r="C11" s="21">
        <v>2.51</v>
      </c>
      <c r="D11" s="2">
        <f t="shared" si="0"/>
        <v>2.51</v>
      </c>
      <c r="X11" s="4">
        <f t="shared" si="1"/>
        <v>81.49284502560856</v>
      </c>
      <c r="Y11" s="4">
        <f t="shared" si="2"/>
        <v>81.49284502560856</v>
      </c>
    </row>
    <row r="12" spans="2:25" ht="13.5" thickBot="1">
      <c r="B12" s="11">
        <v>28.3</v>
      </c>
      <c r="C12" s="21">
        <v>2.22</v>
      </c>
      <c r="D12" s="2">
        <f t="shared" si="0"/>
        <v>2.22</v>
      </c>
      <c r="X12" s="4">
        <f t="shared" si="1"/>
        <v>85.64484394892172</v>
      </c>
      <c r="Y12" s="4">
        <f t="shared" si="2"/>
        <v>85.64484394892172</v>
      </c>
    </row>
    <row r="13" spans="2:25" ht="13.5" thickBot="1">
      <c r="B13" s="11">
        <v>28.4</v>
      </c>
      <c r="C13" s="21">
        <v>1.84</v>
      </c>
      <c r="D13" s="2">
        <f t="shared" si="0"/>
        <v>1.84</v>
      </c>
      <c r="X13" s="4">
        <f t="shared" si="1"/>
        <v>91.25173576671295</v>
      </c>
      <c r="Y13" s="4">
        <f t="shared" si="2"/>
        <v>91.25173576671295</v>
      </c>
    </row>
    <row r="14" spans="2:25" ht="13.5" thickBot="1">
      <c r="B14" s="11">
        <v>28.5</v>
      </c>
      <c r="C14" s="21">
        <v>2</v>
      </c>
      <c r="D14" s="2">
        <f t="shared" si="0"/>
        <v>2</v>
      </c>
      <c r="X14" s="4">
        <f t="shared" si="1"/>
        <v>88.88888888888889</v>
      </c>
      <c r="Y14" s="4">
        <f t="shared" si="2"/>
        <v>88.88888888888889</v>
      </c>
    </row>
    <row r="15" spans="2:25" ht="13.5" thickBot="1">
      <c r="B15" s="11">
        <v>28.6</v>
      </c>
      <c r="C15" s="21">
        <v>2.81</v>
      </c>
      <c r="D15" s="2">
        <f t="shared" si="0"/>
        <v>2.81</v>
      </c>
      <c r="X15" s="4">
        <f t="shared" si="1"/>
        <v>77.43126597364306</v>
      </c>
      <c r="Y15" s="4">
        <f t="shared" si="2"/>
        <v>77.43126597364306</v>
      </c>
    </row>
    <row r="16" spans="2:25" ht="13.5" thickBot="1">
      <c r="B16" s="11">
        <v>28.7</v>
      </c>
      <c r="C16" s="21">
        <v>3.39</v>
      </c>
      <c r="D16" s="2">
        <f t="shared" si="0"/>
        <v>3.39</v>
      </c>
      <c r="X16" s="4">
        <f t="shared" si="1"/>
        <v>70.36078061031232</v>
      </c>
      <c r="Y16" s="4">
        <f t="shared" si="2"/>
        <v>70.36078061031232</v>
      </c>
    </row>
    <row r="17" spans="2:25" ht="13.5" thickBot="1">
      <c r="B17" s="11">
        <v>28.8</v>
      </c>
      <c r="C17" s="21">
        <v>4.19</v>
      </c>
      <c r="D17" s="2">
        <f t="shared" si="0"/>
        <v>4.19</v>
      </c>
      <c r="X17" s="4">
        <f t="shared" si="1"/>
        <v>62.22133122463905</v>
      </c>
      <c r="Y17" s="4">
        <f t="shared" si="2"/>
        <v>62.22133122463905</v>
      </c>
    </row>
    <row r="18" spans="2:25" ht="13.5" thickBot="1">
      <c r="B18" s="11">
        <v>28.9</v>
      </c>
      <c r="C18" s="21">
        <v>4.42</v>
      </c>
      <c r="D18" s="2">
        <f t="shared" si="0"/>
        <v>4.42</v>
      </c>
      <c r="X18" s="4">
        <f t="shared" si="1"/>
        <v>60.18436568129519</v>
      </c>
      <c r="Y18" s="4">
        <f t="shared" si="2"/>
        <v>60.18436568129519</v>
      </c>
    </row>
    <row r="19" spans="1:25" ht="13.5" thickBot="1">
      <c r="A19" s="3"/>
      <c r="B19" s="11">
        <v>29</v>
      </c>
      <c r="C19" s="21">
        <v>4.67</v>
      </c>
      <c r="D19" s="2">
        <f t="shared" si="0"/>
        <v>4.67</v>
      </c>
      <c r="X19" s="4">
        <f aca="true" t="shared" si="3" ref="X19:X26">100-100*POWER((C19-1)/(C19+1),2)</f>
        <v>58.10463188476122</v>
      </c>
      <c r="Y19" s="4">
        <f t="shared" si="2"/>
        <v>58.10463188476122</v>
      </c>
    </row>
    <row r="20" spans="1:25" ht="13.5" thickBot="1">
      <c r="A20" s="3"/>
      <c r="B20" s="11">
        <v>29.1</v>
      </c>
      <c r="C20" s="21">
        <v>5.1</v>
      </c>
      <c r="D20" s="2">
        <f t="shared" si="0"/>
        <v>5.1</v>
      </c>
      <c r="X20" s="4">
        <f t="shared" si="3"/>
        <v>54.823972050524056</v>
      </c>
      <c r="Y20" s="4">
        <f t="shared" si="2"/>
        <v>54.823972050524056</v>
      </c>
    </row>
    <row r="21" spans="1:25" ht="13.5" thickBot="1">
      <c r="A21" s="3"/>
      <c r="B21" s="11">
        <v>29.2</v>
      </c>
      <c r="C21" s="21">
        <v>5.25</v>
      </c>
      <c r="D21" s="2">
        <f t="shared" si="0"/>
        <v>5.25</v>
      </c>
      <c r="X21" s="4">
        <f t="shared" si="3"/>
        <v>53.75999999999999</v>
      </c>
      <c r="Y21" s="4">
        <f t="shared" si="2"/>
        <v>53.75999999999999</v>
      </c>
    </row>
    <row r="22" spans="2:25" ht="13.5" thickBot="1">
      <c r="B22" s="11">
        <v>29.3</v>
      </c>
      <c r="C22" s="21">
        <v>5.35</v>
      </c>
      <c r="D22" s="2">
        <f t="shared" si="0"/>
        <v>5.35</v>
      </c>
      <c r="X22" s="4">
        <f t="shared" si="3"/>
        <v>53.07210614421229</v>
      </c>
      <c r="Y22" s="4">
        <f t="shared" si="2"/>
        <v>53.07210614421229</v>
      </c>
    </row>
    <row r="23" spans="2:25" ht="13.5" thickBot="1">
      <c r="B23" s="11">
        <v>29.4</v>
      </c>
      <c r="C23" s="29">
        <v>5.55</v>
      </c>
      <c r="D23" s="2">
        <f t="shared" si="0"/>
        <v>5.55</v>
      </c>
      <c r="X23" s="4">
        <f t="shared" si="3"/>
        <v>51.74523629159139</v>
      </c>
      <c r="Y23" s="4">
        <f t="shared" si="2"/>
        <v>51.74523629159139</v>
      </c>
    </row>
    <row r="24" spans="2:25" ht="13.5" thickBot="1">
      <c r="B24" s="11">
        <v>29.5</v>
      </c>
      <c r="C24" s="29">
        <v>5.75</v>
      </c>
      <c r="D24" s="2">
        <f t="shared" si="0"/>
        <v>5.75</v>
      </c>
      <c r="X24" s="4">
        <f t="shared" si="3"/>
        <v>50.48010973936899</v>
      </c>
      <c r="Y24" s="4">
        <f t="shared" si="2"/>
        <v>50.48010973936899</v>
      </c>
    </row>
    <row r="25" spans="2:25" ht="13.5" thickBot="1">
      <c r="B25" s="11">
        <v>29.6</v>
      </c>
      <c r="C25" s="29">
        <v>6</v>
      </c>
      <c r="D25" s="2">
        <f t="shared" si="0"/>
        <v>6</v>
      </c>
      <c r="X25" s="4">
        <f t="shared" si="3"/>
        <v>48.97959183673469</v>
      </c>
      <c r="Y25" s="4">
        <f t="shared" si="2"/>
        <v>48.97959183673469</v>
      </c>
    </row>
    <row r="26" spans="2:25" ht="13.5" thickBot="1">
      <c r="B26" s="11">
        <v>29.7</v>
      </c>
      <c r="C26" s="29">
        <v>6.21</v>
      </c>
      <c r="D26" s="2">
        <f t="shared" si="0"/>
        <v>6.21</v>
      </c>
      <c r="X26" s="4">
        <f t="shared" si="3"/>
        <v>47.7838415977193</v>
      </c>
      <c r="Y26" s="4">
        <f t="shared" si="2"/>
        <v>47.7838415977193</v>
      </c>
    </row>
    <row r="27" ht="14.25" customHeight="1"/>
    <row r="30" spans="2:24" ht="18.75" thickBot="1">
      <c r="B30" s="5" t="s">
        <v>12</v>
      </c>
      <c r="C30" s="20">
        <v>40882</v>
      </c>
      <c r="W30" s="61" t="s">
        <v>35</v>
      </c>
      <c r="X30" s="57"/>
    </row>
    <row r="31" spans="24:25" ht="13.5" thickBot="1">
      <c r="X31" s="4">
        <f aca="true" t="shared" si="4" ref="X31:X40">100-100*POWER((C34-1)/(C34+1),2)</f>
        <v>62.8662109375</v>
      </c>
      <c r="Y31" s="4">
        <f aca="true" t="shared" si="5" ref="Y31:Y48">IF($N$10,X31,NA())</f>
        <v>62.8662109375</v>
      </c>
    </row>
    <row r="32" spans="2:25" ht="16.5" thickBot="1">
      <c r="B32" s="1" t="s">
        <v>0</v>
      </c>
      <c r="C32" s="1" t="s">
        <v>1</v>
      </c>
      <c r="D32" s="1" t="s">
        <v>1</v>
      </c>
      <c r="X32" s="4">
        <f t="shared" si="4"/>
        <v>65.97222222222221</v>
      </c>
      <c r="Y32" s="4">
        <f t="shared" si="5"/>
        <v>65.97222222222221</v>
      </c>
    </row>
    <row r="33" spans="2:25" ht="13.5" thickBot="1">
      <c r="B33" s="2"/>
      <c r="C33" s="2"/>
      <c r="D33" s="2"/>
      <c r="X33" s="4">
        <f t="shared" si="4"/>
        <v>69.02620931067203</v>
      </c>
      <c r="Y33" s="4">
        <f t="shared" si="5"/>
        <v>69.02620931067203</v>
      </c>
    </row>
    <row r="34" spans="2:25" ht="13.5" thickBot="1">
      <c r="B34" s="11">
        <v>28</v>
      </c>
      <c r="C34" s="27">
        <v>4.12</v>
      </c>
      <c r="D34" s="2">
        <f aca="true" t="shared" si="6" ref="D34:D51">IF($N$6,C34,NA())</f>
        <v>4.12</v>
      </c>
      <c r="X34" s="4">
        <f t="shared" si="4"/>
        <v>74.75062498453008</v>
      </c>
      <c r="Y34" s="4">
        <f t="shared" si="5"/>
        <v>74.75062498453008</v>
      </c>
    </row>
    <row r="35" spans="2:25" ht="13.5" thickBot="1">
      <c r="B35" s="11">
        <v>28.1</v>
      </c>
      <c r="C35" s="27">
        <v>3.8</v>
      </c>
      <c r="D35" s="2">
        <f t="shared" si="6"/>
        <v>3.8</v>
      </c>
      <c r="X35" s="4">
        <f t="shared" si="4"/>
        <v>81.49284502560856</v>
      </c>
      <c r="Y35" s="4">
        <f t="shared" si="5"/>
        <v>81.49284502560856</v>
      </c>
    </row>
    <row r="36" spans="2:25" ht="13.5" thickBot="1">
      <c r="B36" s="11">
        <v>28.2</v>
      </c>
      <c r="C36" s="27">
        <v>3.51</v>
      </c>
      <c r="D36" s="2">
        <f t="shared" si="6"/>
        <v>3.51</v>
      </c>
      <c r="X36" s="4">
        <f t="shared" si="4"/>
        <v>85.64484394892172</v>
      </c>
      <c r="Y36" s="4">
        <f t="shared" si="5"/>
        <v>85.64484394892172</v>
      </c>
    </row>
    <row r="37" spans="1:25" ht="13.5" thickBot="1">
      <c r="A37" s="3"/>
      <c r="B37" s="11">
        <v>28.3</v>
      </c>
      <c r="C37" s="27">
        <v>3.02</v>
      </c>
      <c r="D37" s="2">
        <f t="shared" si="6"/>
        <v>3.02</v>
      </c>
      <c r="X37" s="4">
        <f t="shared" si="4"/>
        <v>91.25173576671295</v>
      </c>
      <c r="Y37" s="4">
        <f t="shared" si="5"/>
        <v>91.25173576671295</v>
      </c>
    </row>
    <row r="38" spans="1:25" ht="13.5" thickBot="1">
      <c r="A38" s="3"/>
      <c r="B38" s="11">
        <v>28.4</v>
      </c>
      <c r="C38" s="27">
        <v>2.51</v>
      </c>
      <c r="D38" s="2">
        <f t="shared" si="6"/>
        <v>2.51</v>
      </c>
      <c r="X38" s="4">
        <f t="shared" si="4"/>
        <v>88.88888888888889</v>
      </c>
      <c r="Y38" s="4">
        <f t="shared" si="5"/>
        <v>88.88888888888889</v>
      </c>
    </row>
    <row r="39" spans="1:25" ht="13.5" thickBot="1">
      <c r="A39" s="3"/>
      <c r="B39" s="11">
        <v>28.5</v>
      </c>
      <c r="C39" s="27">
        <v>2.22</v>
      </c>
      <c r="D39" s="2">
        <f t="shared" si="6"/>
        <v>2.22</v>
      </c>
      <c r="X39" s="4">
        <f t="shared" si="4"/>
        <v>77.43126597364306</v>
      </c>
      <c r="Y39" s="4">
        <f t="shared" si="5"/>
        <v>77.43126597364306</v>
      </c>
    </row>
    <row r="40" spans="2:25" ht="13.5" thickBot="1">
      <c r="B40" s="11">
        <v>28.6</v>
      </c>
      <c r="C40" s="27">
        <v>1.84</v>
      </c>
      <c r="D40" s="2">
        <f t="shared" si="6"/>
        <v>1.84</v>
      </c>
      <c r="X40" s="4">
        <f t="shared" si="4"/>
        <v>70.36078061031232</v>
      </c>
      <c r="Y40" s="4">
        <f t="shared" si="5"/>
        <v>70.36078061031232</v>
      </c>
    </row>
    <row r="41" spans="2:25" ht="13.5" thickBot="1">
      <c r="B41" s="11">
        <v>28.7</v>
      </c>
      <c r="C41" s="27">
        <v>2</v>
      </c>
      <c r="D41" s="2">
        <f t="shared" si="6"/>
        <v>2</v>
      </c>
      <c r="X41" s="4">
        <f aca="true" t="shared" si="7" ref="X41:X48">100-100*POWER((C44-1)/(C44+1),2)</f>
        <v>62.22133122463905</v>
      </c>
      <c r="Y41" s="4">
        <f t="shared" si="5"/>
        <v>62.22133122463905</v>
      </c>
    </row>
    <row r="42" spans="2:25" ht="13.5" thickBot="1">
      <c r="B42" s="11">
        <v>28.8</v>
      </c>
      <c r="C42" s="27">
        <v>2.81</v>
      </c>
      <c r="D42" s="2">
        <f t="shared" si="6"/>
        <v>2.81</v>
      </c>
      <c r="X42" s="4">
        <f t="shared" si="7"/>
        <v>60.18436568129519</v>
      </c>
      <c r="Y42" s="4">
        <f t="shared" si="5"/>
        <v>60.18436568129519</v>
      </c>
    </row>
    <row r="43" spans="2:25" ht="13.5" thickBot="1">
      <c r="B43" s="11">
        <v>28.9</v>
      </c>
      <c r="C43" s="27">
        <v>3.39</v>
      </c>
      <c r="D43" s="2">
        <f t="shared" si="6"/>
        <v>3.39</v>
      </c>
      <c r="X43" s="4">
        <f t="shared" si="7"/>
        <v>58.10463188476122</v>
      </c>
      <c r="Y43" s="4">
        <f t="shared" si="5"/>
        <v>58.10463188476122</v>
      </c>
    </row>
    <row r="44" spans="2:25" ht="13.5" thickBot="1">
      <c r="B44" s="11">
        <v>29</v>
      </c>
      <c r="C44" s="27">
        <v>4.19</v>
      </c>
      <c r="D44" s="2">
        <f t="shared" si="6"/>
        <v>4.19</v>
      </c>
      <c r="X44" s="4">
        <f t="shared" si="7"/>
        <v>54.823972050524056</v>
      </c>
      <c r="Y44" s="4">
        <f t="shared" si="5"/>
        <v>54.823972050524056</v>
      </c>
    </row>
    <row r="45" spans="2:25" ht="13.5" thickBot="1">
      <c r="B45" s="11">
        <v>29.1</v>
      </c>
      <c r="C45" s="27">
        <v>4.42</v>
      </c>
      <c r="D45" s="2">
        <f t="shared" si="6"/>
        <v>4.42</v>
      </c>
      <c r="X45" s="4">
        <f t="shared" si="7"/>
        <v>53.75999999999999</v>
      </c>
      <c r="Y45" s="4">
        <f t="shared" si="5"/>
        <v>53.75999999999999</v>
      </c>
    </row>
    <row r="46" spans="2:25" ht="13.5" thickBot="1">
      <c r="B46" s="11">
        <v>29.2</v>
      </c>
      <c r="C46" s="27">
        <v>4.67</v>
      </c>
      <c r="D46" s="2">
        <f t="shared" si="6"/>
        <v>4.67</v>
      </c>
      <c r="X46" s="4">
        <f t="shared" si="7"/>
        <v>53.07210614421229</v>
      </c>
      <c r="Y46" s="4">
        <f t="shared" si="5"/>
        <v>53.07210614421229</v>
      </c>
    </row>
    <row r="47" spans="2:25" ht="13.5" thickBot="1">
      <c r="B47" s="11">
        <v>29.3</v>
      </c>
      <c r="C47" s="27">
        <v>5.1</v>
      </c>
      <c r="D47" s="2">
        <f t="shared" si="6"/>
        <v>5.1</v>
      </c>
      <c r="X47" s="4">
        <f t="shared" si="7"/>
        <v>51.74523629159139</v>
      </c>
      <c r="Y47" s="4">
        <f t="shared" si="5"/>
        <v>51.74523629159139</v>
      </c>
    </row>
    <row r="48" spans="2:25" ht="13.5" thickBot="1">
      <c r="B48" s="11">
        <v>29.4</v>
      </c>
      <c r="C48" s="27">
        <v>5.25</v>
      </c>
      <c r="D48" s="2">
        <f t="shared" si="6"/>
        <v>5.25</v>
      </c>
      <c r="X48" s="4">
        <f t="shared" si="7"/>
        <v>50.48010973936899</v>
      </c>
      <c r="Y48" s="4">
        <f t="shared" si="5"/>
        <v>50.48010973936899</v>
      </c>
    </row>
    <row r="49" spans="2:26" ht="13.5" thickBot="1">
      <c r="B49" s="11">
        <v>29.5</v>
      </c>
      <c r="C49" s="27">
        <v>5.35</v>
      </c>
      <c r="D49" s="2">
        <f t="shared" si="6"/>
        <v>5.35</v>
      </c>
      <c r="Y49" s="10"/>
      <c r="Z49" s="3"/>
    </row>
    <row r="50" spans="2:26" ht="13.5" thickBot="1">
      <c r="B50" s="11">
        <v>29.6</v>
      </c>
      <c r="C50" s="27">
        <v>5.55</v>
      </c>
      <c r="D50" s="2">
        <f t="shared" si="6"/>
        <v>5.55</v>
      </c>
      <c r="Y50" s="3"/>
      <c r="Z50" s="3"/>
    </row>
    <row r="51" spans="2:26" ht="13.5" thickBot="1">
      <c r="B51" s="11">
        <v>29.7</v>
      </c>
      <c r="C51" s="27">
        <v>5.75</v>
      </c>
      <c r="D51" s="2">
        <f t="shared" si="6"/>
        <v>5.75</v>
      </c>
      <c r="Y51" s="3"/>
      <c r="Z51" s="3"/>
    </row>
    <row r="57" spans="2:3" ht="18">
      <c r="B57" s="6" t="s">
        <v>8</v>
      </c>
      <c r="C57" s="6">
        <f>C30</f>
        <v>40882</v>
      </c>
    </row>
    <row r="58" ht="13.5" thickBot="1"/>
    <row r="59" spans="2:3" ht="32.25" thickBot="1">
      <c r="B59" s="1" t="s">
        <v>0</v>
      </c>
      <c r="C59" s="7" t="s">
        <v>2</v>
      </c>
    </row>
    <row r="60" spans="2:3" ht="13.5" thickBot="1">
      <c r="B60" s="2"/>
      <c r="C60" s="2"/>
    </row>
    <row r="61" spans="2:3" ht="13.5" thickBot="1">
      <c r="B61" s="11">
        <f>$J$3</f>
        <v>28</v>
      </c>
      <c r="C61" s="4">
        <f aca="true" t="shared" si="8" ref="C61:C78">C34-C9</f>
        <v>0.6100000000000003</v>
      </c>
    </row>
    <row r="62" spans="2:3" ht="13.5" thickBot="1">
      <c r="B62" s="11">
        <f aca="true" t="shared" si="9" ref="B62:B70">B61+$S$3</f>
        <v>28.1</v>
      </c>
      <c r="C62" s="4">
        <f t="shared" si="8"/>
        <v>0.7799999999999998</v>
      </c>
    </row>
    <row r="63" spans="2:3" ht="13.5" thickBot="1">
      <c r="B63" s="11">
        <f t="shared" si="9"/>
        <v>28.200000000000003</v>
      </c>
      <c r="C63" s="4">
        <f t="shared" si="8"/>
        <v>1</v>
      </c>
    </row>
    <row r="64" spans="2:3" ht="13.5" thickBot="1">
      <c r="B64" s="11">
        <f t="shared" si="9"/>
        <v>28.300000000000004</v>
      </c>
      <c r="C64" s="4">
        <f t="shared" si="8"/>
        <v>0.7999999999999998</v>
      </c>
    </row>
    <row r="65" spans="2:3" ht="13.5" thickBot="1">
      <c r="B65" s="11">
        <f t="shared" si="9"/>
        <v>28.400000000000006</v>
      </c>
      <c r="C65" s="4">
        <f t="shared" si="8"/>
        <v>0.6699999999999997</v>
      </c>
    </row>
    <row r="66" spans="2:3" ht="13.5" thickBot="1">
      <c r="B66" s="11">
        <f t="shared" si="9"/>
        <v>28.500000000000007</v>
      </c>
      <c r="C66" s="4">
        <f t="shared" si="8"/>
        <v>0.2200000000000002</v>
      </c>
    </row>
    <row r="67" spans="2:3" ht="13.5" thickBot="1">
      <c r="B67" s="11">
        <f t="shared" si="9"/>
        <v>28.60000000000001</v>
      </c>
      <c r="C67" s="4">
        <f t="shared" si="8"/>
        <v>-0.97</v>
      </c>
    </row>
    <row r="68" spans="2:3" ht="13.5" thickBot="1">
      <c r="B68" s="11">
        <f t="shared" si="9"/>
        <v>28.70000000000001</v>
      </c>
      <c r="C68" s="4">
        <f t="shared" si="8"/>
        <v>-1.3900000000000001</v>
      </c>
    </row>
    <row r="69" spans="2:3" ht="13.5" thickBot="1">
      <c r="B69" s="11">
        <f t="shared" si="9"/>
        <v>28.80000000000001</v>
      </c>
      <c r="C69" s="4">
        <f t="shared" si="8"/>
        <v>-1.3800000000000003</v>
      </c>
    </row>
    <row r="70" spans="2:3" ht="13.5" thickBot="1">
      <c r="B70" s="11">
        <f t="shared" si="9"/>
        <v>28.900000000000013</v>
      </c>
      <c r="C70" s="4">
        <f t="shared" si="8"/>
        <v>-1.0299999999999998</v>
      </c>
    </row>
    <row r="71" spans="2:3" ht="13.5" thickBot="1">
      <c r="B71" s="11">
        <f aca="true" t="shared" si="10" ref="B71:B78">B70+$S$3</f>
        <v>29.000000000000014</v>
      </c>
      <c r="C71" s="4">
        <f t="shared" si="8"/>
        <v>-0.47999999999999954</v>
      </c>
    </row>
    <row r="72" spans="2:3" ht="13.5" thickBot="1">
      <c r="B72" s="11">
        <f t="shared" si="10"/>
        <v>29.100000000000016</v>
      </c>
      <c r="C72" s="4">
        <f t="shared" si="8"/>
        <v>-0.6799999999999997</v>
      </c>
    </row>
    <row r="73" spans="2:3" ht="13.5" thickBot="1">
      <c r="B73" s="11">
        <f t="shared" si="10"/>
        <v>29.200000000000017</v>
      </c>
      <c r="C73" s="4">
        <f t="shared" si="8"/>
        <v>-0.5800000000000001</v>
      </c>
    </row>
    <row r="74" spans="2:3" ht="13.5" thickBot="1">
      <c r="B74" s="11">
        <f t="shared" si="10"/>
        <v>29.30000000000002</v>
      </c>
      <c r="C74" s="4">
        <f t="shared" si="8"/>
        <v>-0.25</v>
      </c>
    </row>
    <row r="75" spans="2:3" ht="13.5" thickBot="1">
      <c r="B75" s="11">
        <f t="shared" si="10"/>
        <v>29.40000000000002</v>
      </c>
      <c r="C75" s="4">
        <f t="shared" si="8"/>
        <v>-0.2999999999999998</v>
      </c>
    </row>
    <row r="76" spans="2:3" ht="13.5" thickBot="1">
      <c r="B76" s="11">
        <f t="shared" si="10"/>
        <v>29.50000000000002</v>
      </c>
      <c r="C76" s="4">
        <f t="shared" si="8"/>
        <v>-0.40000000000000036</v>
      </c>
    </row>
    <row r="77" spans="2:3" ht="13.5" thickBot="1">
      <c r="B77" s="11">
        <f t="shared" si="10"/>
        <v>29.600000000000023</v>
      </c>
      <c r="C77" s="4">
        <f t="shared" si="8"/>
        <v>-0.4500000000000002</v>
      </c>
    </row>
    <row r="78" spans="2:3" ht="13.5" thickBot="1">
      <c r="B78" s="11">
        <f t="shared" si="10"/>
        <v>29.700000000000024</v>
      </c>
      <c r="C78" s="4">
        <f t="shared" si="8"/>
        <v>-0.45999999999999996</v>
      </c>
    </row>
  </sheetData>
  <sheetProtection/>
  <hyperlinks>
    <hyperlink ref="B1" r:id="rId1" display="www.meterbuilder.com"/>
  </hyperlink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77"/>
  <sheetViews>
    <sheetView workbookViewId="0" topLeftCell="A1">
      <selection activeCell="B1" sqref="B1"/>
    </sheetView>
  </sheetViews>
  <sheetFormatPr defaultColWidth="9.140625" defaultRowHeight="12.75"/>
  <cols>
    <col min="1" max="1" width="2.57421875" style="0" customWidth="1"/>
    <col min="2" max="2" width="14.00390625" style="0" bestFit="1" customWidth="1"/>
    <col min="3" max="3" width="15.00390625" style="0" bestFit="1" customWidth="1"/>
    <col min="4" max="4" width="9.28125" style="0" bestFit="1" customWidth="1"/>
    <col min="7" max="7" width="13.8515625" style="0" bestFit="1" customWidth="1"/>
    <col min="10" max="10" width="9.57421875" style="0" bestFit="1" customWidth="1"/>
    <col min="13" max="13" width="9.28125" style="0" bestFit="1" customWidth="1"/>
    <col min="14" max="14" width="7.7109375" style="0" customWidth="1"/>
    <col min="16" max="16" width="9.28125" style="0" bestFit="1" customWidth="1"/>
    <col min="19" max="19" width="9.28125" style="0" bestFit="1" customWidth="1"/>
  </cols>
  <sheetData>
    <row r="1" ht="12.75">
      <c r="B1" s="66" t="s">
        <v>36</v>
      </c>
    </row>
    <row r="2" spans="2:19" ht="27.75">
      <c r="B2" s="9" t="s">
        <v>19</v>
      </c>
      <c r="C2" s="9"/>
      <c r="D2" s="5"/>
      <c r="E2" s="16"/>
      <c r="F2" s="17" t="s">
        <v>9</v>
      </c>
      <c r="G2" s="17"/>
      <c r="H2" s="9"/>
      <c r="I2" s="5"/>
      <c r="J2" s="19" t="s">
        <v>5</v>
      </c>
      <c r="K2" s="10"/>
      <c r="L2" s="10"/>
      <c r="M2" s="19" t="s">
        <v>6</v>
      </c>
      <c r="N2" s="19"/>
      <c r="O2" s="10"/>
      <c r="P2" s="13" t="s">
        <v>7</v>
      </c>
      <c r="Q2" s="12"/>
      <c r="R2" s="12"/>
      <c r="S2" s="58" t="s">
        <v>33</v>
      </c>
    </row>
    <row r="3" spans="5:19" ht="15.75">
      <c r="E3" s="3"/>
      <c r="F3" s="18" t="s">
        <v>32</v>
      </c>
      <c r="G3" s="3"/>
      <c r="J3" s="24">
        <v>50</v>
      </c>
      <c r="K3" s="24"/>
      <c r="L3" s="24"/>
      <c r="M3" s="24">
        <v>54</v>
      </c>
      <c r="N3" s="24"/>
      <c r="O3" s="25"/>
      <c r="P3" s="26">
        <v>17</v>
      </c>
      <c r="Q3" s="14"/>
      <c r="R3" s="12"/>
      <c r="S3" s="12">
        <f>(M3-J3)/(P3-1)</f>
        <v>0.25</v>
      </c>
    </row>
    <row r="4" spans="3:15" ht="18">
      <c r="C4" s="5"/>
      <c r="E4" s="3"/>
      <c r="F4" s="3"/>
      <c r="G4" s="3"/>
      <c r="H4" s="5"/>
      <c r="J4" s="3"/>
      <c r="K4" s="3"/>
      <c r="L4" s="3"/>
      <c r="M4" s="3"/>
      <c r="N4" s="3"/>
      <c r="O4" s="3"/>
    </row>
    <row r="5" spans="2:11" ht="18">
      <c r="B5" s="5" t="s">
        <v>11</v>
      </c>
      <c r="C5" s="20">
        <v>40760</v>
      </c>
      <c r="G5" s="59"/>
      <c r="H5" s="59"/>
      <c r="I5" s="59"/>
      <c r="J5" s="59"/>
      <c r="K5" s="59"/>
    </row>
    <row r="6" spans="7:14" ht="16.5" thickBot="1">
      <c r="G6" s="59"/>
      <c r="H6" s="59"/>
      <c r="I6" s="59"/>
      <c r="J6" s="59"/>
      <c r="K6" s="59"/>
      <c r="N6" t="b">
        <v>1</v>
      </c>
    </row>
    <row r="7" spans="2:14" ht="16.5" thickBot="1">
      <c r="B7" s="1" t="s">
        <v>0</v>
      </c>
      <c r="C7" s="1" t="s">
        <v>1</v>
      </c>
      <c r="D7" s="1"/>
      <c r="G7" s="59"/>
      <c r="H7" s="59"/>
      <c r="I7" s="59"/>
      <c r="J7" s="59"/>
      <c r="K7" s="59"/>
      <c r="N7" t="b">
        <v>1</v>
      </c>
    </row>
    <row r="8" spans="2:24" ht="15.75" customHeight="1" thickBot="1">
      <c r="B8" s="2"/>
      <c r="C8" s="2"/>
      <c r="D8" s="60"/>
      <c r="G8" s="59"/>
      <c r="H8" s="59"/>
      <c r="I8" s="59"/>
      <c r="J8" s="59"/>
      <c r="K8" s="59"/>
      <c r="W8" s="61" t="s">
        <v>34</v>
      </c>
      <c r="X8" s="57"/>
    </row>
    <row r="9" spans="2:25" ht="16.5" thickBot="1">
      <c r="B9" s="11">
        <v>50</v>
      </c>
      <c r="C9" s="21">
        <v>3.51</v>
      </c>
      <c r="D9" s="2">
        <f aca="true" t="shared" si="0" ref="D9:D25">IF($N$7,C9,NA())</f>
        <v>3.51</v>
      </c>
      <c r="G9" s="59"/>
      <c r="H9" s="59"/>
      <c r="I9" s="59"/>
      <c r="J9" s="59"/>
      <c r="K9" s="59"/>
      <c r="N9" t="b">
        <v>1</v>
      </c>
      <c r="X9" s="4">
        <f aca="true" t="shared" si="1" ref="X9:X18">100-100*POWER((C9-1)/(C9+1),2)</f>
        <v>69.02620931067203</v>
      </c>
      <c r="Y9" s="4">
        <f aca="true" t="shared" si="2" ref="Y9:Y25">IF($N$9,X9,NA())</f>
        <v>69.02620931067203</v>
      </c>
    </row>
    <row r="10" spans="2:25" ht="16.5" thickBot="1">
      <c r="B10" s="11">
        <v>50.25</v>
      </c>
      <c r="C10" s="21">
        <v>3.02</v>
      </c>
      <c r="D10" s="2">
        <f t="shared" si="0"/>
        <v>3.02</v>
      </c>
      <c r="G10" s="59"/>
      <c r="H10" s="59"/>
      <c r="I10" s="59"/>
      <c r="J10" s="59"/>
      <c r="K10" s="59"/>
      <c r="N10" t="b">
        <v>1</v>
      </c>
      <c r="X10" s="4">
        <f t="shared" si="1"/>
        <v>74.75062498453008</v>
      </c>
      <c r="Y10" s="4">
        <f t="shared" si="2"/>
        <v>74.75062498453008</v>
      </c>
    </row>
    <row r="11" spans="2:25" ht="13.5" thickBot="1">
      <c r="B11" s="11">
        <v>50.5</v>
      </c>
      <c r="C11" s="21">
        <v>2.51</v>
      </c>
      <c r="D11" s="2">
        <f t="shared" si="0"/>
        <v>2.51</v>
      </c>
      <c r="X11" s="4">
        <f t="shared" si="1"/>
        <v>81.49284502560856</v>
      </c>
      <c r="Y11" s="4">
        <f t="shared" si="2"/>
        <v>81.49284502560856</v>
      </c>
    </row>
    <row r="12" spans="2:25" ht="13.5" thickBot="1">
      <c r="B12" s="11">
        <v>50.75</v>
      </c>
      <c r="C12" s="21">
        <v>2.22</v>
      </c>
      <c r="D12" s="2">
        <f t="shared" si="0"/>
        <v>2.22</v>
      </c>
      <c r="X12" s="4">
        <f t="shared" si="1"/>
        <v>85.64484394892172</v>
      </c>
      <c r="Y12" s="4">
        <f t="shared" si="2"/>
        <v>85.64484394892172</v>
      </c>
    </row>
    <row r="13" spans="2:25" ht="13.5" thickBot="1">
      <c r="B13" s="11">
        <v>51</v>
      </c>
      <c r="C13" s="21">
        <v>1.84</v>
      </c>
      <c r="D13" s="2">
        <f t="shared" si="0"/>
        <v>1.84</v>
      </c>
      <c r="X13" s="4">
        <f t="shared" si="1"/>
        <v>91.25173576671295</v>
      </c>
      <c r="Y13" s="4">
        <f t="shared" si="2"/>
        <v>91.25173576671295</v>
      </c>
    </row>
    <row r="14" spans="2:25" ht="13.5" thickBot="1">
      <c r="B14" s="11">
        <v>51.25</v>
      </c>
      <c r="C14" s="21">
        <v>2</v>
      </c>
      <c r="D14" s="2">
        <f t="shared" si="0"/>
        <v>2</v>
      </c>
      <c r="X14" s="4">
        <f t="shared" si="1"/>
        <v>88.88888888888889</v>
      </c>
      <c r="Y14" s="4">
        <f t="shared" si="2"/>
        <v>88.88888888888889</v>
      </c>
    </row>
    <row r="15" spans="2:25" ht="13.5" thickBot="1">
      <c r="B15" s="11">
        <v>51.5</v>
      </c>
      <c r="C15" s="21">
        <v>2.81</v>
      </c>
      <c r="D15" s="2">
        <f t="shared" si="0"/>
        <v>2.81</v>
      </c>
      <c r="X15" s="4">
        <f t="shared" si="1"/>
        <v>77.43126597364306</v>
      </c>
      <c r="Y15" s="4">
        <f t="shared" si="2"/>
        <v>77.43126597364306</v>
      </c>
    </row>
    <row r="16" spans="2:25" ht="13.5" thickBot="1">
      <c r="B16" s="11">
        <v>51.75</v>
      </c>
      <c r="C16" s="21">
        <v>3.39</v>
      </c>
      <c r="D16" s="2">
        <f t="shared" si="0"/>
        <v>3.39</v>
      </c>
      <c r="X16" s="4">
        <f t="shared" si="1"/>
        <v>70.36078061031232</v>
      </c>
      <c r="Y16" s="4">
        <f t="shared" si="2"/>
        <v>70.36078061031232</v>
      </c>
    </row>
    <row r="17" spans="2:25" ht="13.5" thickBot="1">
      <c r="B17" s="11">
        <v>52</v>
      </c>
      <c r="C17" s="21">
        <v>3.85</v>
      </c>
      <c r="D17" s="2">
        <f t="shared" si="0"/>
        <v>3.85</v>
      </c>
      <c r="X17" s="4">
        <f t="shared" si="1"/>
        <v>65.46923158677862</v>
      </c>
      <c r="Y17" s="4">
        <f t="shared" si="2"/>
        <v>65.46923158677862</v>
      </c>
    </row>
    <row r="18" spans="2:25" ht="13.5" thickBot="1">
      <c r="B18" s="11">
        <v>52.25</v>
      </c>
      <c r="C18" s="21">
        <v>4.1</v>
      </c>
      <c r="D18" s="2">
        <f t="shared" si="0"/>
        <v>4.1</v>
      </c>
      <c r="X18" s="4">
        <f t="shared" si="1"/>
        <v>63.05267204921185</v>
      </c>
      <c r="Y18" s="4">
        <f t="shared" si="2"/>
        <v>63.05267204921185</v>
      </c>
    </row>
    <row r="19" spans="1:25" ht="13.5" thickBot="1">
      <c r="A19" s="3"/>
      <c r="B19" s="11">
        <v>52.5</v>
      </c>
      <c r="C19" s="21">
        <v>4.5</v>
      </c>
      <c r="D19" s="2">
        <f t="shared" si="0"/>
        <v>4.5</v>
      </c>
      <c r="X19" s="4">
        <f aca="true" t="shared" si="3" ref="X19:X25">100-100*POWER((C19-1)/(C19+1),2)</f>
        <v>59.50413223140496</v>
      </c>
      <c r="Y19" s="4">
        <f t="shared" si="2"/>
        <v>59.50413223140496</v>
      </c>
    </row>
    <row r="20" spans="1:25" ht="13.5" thickBot="1">
      <c r="A20" s="3"/>
      <c r="B20" s="11">
        <v>52.75</v>
      </c>
      <c r="C20" s="21">
        <v>4.72</v>
      </c>
      <c r="D20" s="2">
        <f t="shared" si="0"/>
        <v>4.72</v>
      </c>
      <c r="X20" s="4">
        <f t="shared" si="3"/>
        <v>57.70453322900876</v>
      </c>
      <c r="Y20" s="4">
        <f t="shared" si="2"/>
        <v>57.70453322900876</v>
      </c>
    </row>
    <row r="21" spans="1:25" ht="13.5" thickBot="1">
      <c r="A21" s="3"/>
      <c r="B21" s="11">
        <v>53</v>
      </c>
      <c r="C21" s="21">
        <v>4.9</v>
      </c>
      <c r="D21" s="2">
        <f t="shared" si="0"/>
        <v>4.9</v>
      </c>
      <c r="X21" s="4">
        <f t="shared" si="3"/>
        <v>56.30565929330652</v>
      </c>
      <c r="Y21" s="4">
        <f t="shared" si="2"/>
        <v>56.30565929330652</v>
      </c>
    </row>
    <row r="22" spans="2:25" ht="13.5" thickBot="1">
      <c r="B22" s="11">
        <v>53.25</v>
      </c>
      <c r="C22" s="21">
        <v>5.12</v>
      </c>
      <c r="D22" s="2">
        <f t="shared" si="0"/>
        <v>5.12</v>
      </c>
      <c r="X22" s="4">
        <f t="shared" si="3"/>
        <v>54.6798239993165</v>
      </c>
      <c r="Y22" s="4">
        <f t="shared" si="2"/>
        <v>54.6798239993165</v>
      </c>
    </row>
    <row r="23" spans="2:25" ht="13.5" thickBot="1">
      <c r="B23" s="11">
        <v>53.5</v>
      </c>
      <c r="C23" s="29">
        <v>5.32</v>
      </c>
      <c r="D23" s="2">
        <f t="shared" si="0"/>
        <v>5.32</v>
      </c>
      <c r="X23" s="4">
        <f t="shared" si="3"/>
        <v>53.27671847460343</v>
      </c>
      <c r="Y23" s="4">
        <f t="shared" si="2"/>
        <v>53.27671847460343</v>
      </c>
    </row>
    <row r="24" spans="2:25" ht="13.5" thickBot="1">
      <c r="B24" s="11">
        <v>53.75</v>
      </c>
      <c r="C24" s="29">
        <v>5.43</v>
      </c>
      <c r="D24" s="2">
        <f t="shared" si="0"/>
        <v>5.43</v>
      </c>
      <c r="X24" s="4">
        <f t="shared" si="3"/>
        <v>52.533686137830784</v>
      </c>
      <c r="Y24" s="4">
        <f t="shared" si="2"/>
        <v>52.533686137830784</v>
      </c>
    </row>
    <row r="25" spans="2:25" ht="13.5" thickBot="1">
      <c r="B25" s="11">
        <v>54</v>
      </c>
      <c r="C25" s="29">
        <v>5.61</v>
      </c>
      <c r="D25" s="2">
        <f t="shared" si="0"/>
        <v>5.61</v>
      </c>
      <c r="X25" s="4">
        <f t="shared" si="3"/>
        <v>51.35939906756599</v>
      </c>
      <c r="Y25" s="4">
        <f t="shared" si="2"/>
        <v>51.35939906756599</v>
      </c>
    </row>
    <row r="27" ht="14.25" customHeight="1"/>
    <row r="28" spans="2:24" ht="18.75" thickBot="1">
      <c r="B28" s="5" t="s">
        <v>12</v>
      </c>
      <c r="C28" s="20">
        <v>40882</v>
      </c>
      <c r="W28" s="61" t="s">
        <v>35</v>
      </c>
      <c r="X28" s="57"/>
    </row>
    <row r="29" spans="24:25" ht="13.5" thickBot="1">
      <c r="X29" s="4">
        <f aca="true" t="shared" si="4" ref="X29:X38">100-100*POWER((C32-1)/(C32+1),2)</f>
        <v>58.59157793728413</v>
      </c>
      <c r="Y29" s="4">
        <f aca="true" t="shared" si="5" ref="Y29:Y45">IF($N$10,X29,NA())</f>
        <v>58.59157793728413</v>
      </c>
    </row>
    <row r="30" spans="2:25" ht="16.5" thickBot="1">
      <c r="B30" s="1" t="s">
        <v>0</v>
      </c>
      <c r="C30" s="1" t="s">
        <v>1</v>
      </c>
      <c r="D30" s="1" t="s">
        <v>1</v>
      </c>
      <c r="X30" s="4">
        <f t="shared" si="4"/>
        <v>62.8662109375</v>
      </c>
      <c r="Y30" s="4">
        <f t="shared" si="5"/>
        <v>62.8662109375</v>
      </c>
    </row>
    <row r="31" spans="2:25" ht="13.5" thickBot="1">
      <c r="B31" s="2"/>
      <c r="C31" s="2"/>
      <c r="D31" s="2"/>
      <c r="X31" s="4">
        <f t="shared" si="4"/>
        <v>67.83980809954835</v>
      </c>
      <c r="Y31" s="4">
        <f t="shared" si="5"/>
        <v>67.83980809954835</v>
      </c>
    </row>
    <row r="32" spans="2:25" ht="13.5" thickBot="1">
      <c r="B32" s="11">
        <v>50</v>
      </c>
      <c r="C32" s="27">
        <v>4.61</v>
      </c>
      <c r="D32" s="2">
        <f aca="true" t="shared" si="6" ref="D32:D48">IF($N$6,C32,NA())</f>
        <v>4.61</v>
      </c>
      <c r="X32" s="4">
        <f t="shared" si="4"/>
        <v>69.79952925898871</v>
      </c>
      <c r="Y32" s="4">
        <f t="shared" si="5"/>
        <v>69.79952925898871</v>
      </c>
    </row>
    <row r="33" spans="2:25" ht="13.5" thickBot="1">
      <c r="B33" s="11">
        <v>50.25</v>
      </c>
      <c r="C33" s="27">
        <v>4.12</v>
      </c>
      <c r="D33" s="2">
        <f t="shared" si="6"/>
        <v>4.12</v>
      </c>
      <c r="X33" s="4">
        <f t="shared" si="4"/>
        <v>77.5623268698061</v>
      </c>
      <c r="Y33" s="4">
        <f t="shared" si="5"/>
        <v>77.5623268698061</v>
      </c>
    </row>
    <row r="34" spans="2:25" ht="13.5" thickBot="1">
      <c r="B34" s="11">
        <v>50.5</v>
      </c>
      <c r="C34" s="27">
        <v>3.62</v>
      </c>
      <c r="D34" s="2">
        <f t="shared" si="6"/>
        <v>3.62</v>
      </c>
      <c r="X34" s="4">
        <f t="shared" si="4"/>
        <v>75</v>
      </c>
      <c r="Y34" s="4">
        <f t="shared" si="5"/>
        <v>75</v>
      </c>
    </row>
    <row r="35" spans="2:25" ht="13.5" thickBot="1">
      <c r="B35" s="11">
        <v>50.75</v>
      </c>
      <c r="C35" s="27">
        <v>3.44</v>
      </c>
      <c r="D35" s="2">
        <f t="shared" si="6"/>
        <v>3.44</v>
      </c>
      <c r="X35" s="4">
        <f t="shared" si="4"/>
        <v>65.8710845821033</v>
      </c>
      <c r="Y35" s="4">
        <f t="shared" si="5"/>
        <v>65.8710845821033</v>
      </c>
    </row>
    <row r="36" spans="2:25" ht="13.5" thickBot="1">
      <c r="B36" s="11">
        <v>51</v>
      </c>
      <c r="C36" s="27">
        <v>2.8</v>
      </c>
      <c r="D36" s="2">
        <f t="shared" si="6"/>
        <v>2.8</v>
      </c>
      <c r="X36" s="4">
        <f t="shared" si="4"/>
        <v>60.44313491967878</v>
      </c>
      <c r="Y36" s="4">
        <f t="shared" si="5"/>
        <v>60.44313491967878</v>
      </c>
    </row>
    <row r="37" spans="1:25" ht="13.5" thickBot="1">
      <c r="A37" s="3"/>
      <c r="B37" s="11">
        <v>51.25</v>
      </c>
      <c r="C37" s="27">
        <v>3</v>
      </c>
      <c r="D37" s="2">
        <f t="shared" si="6"/>
        <v>3</v>
      </c>
      <c r="X37" s="4">
        <f t="shared" si="4"/>
        <v>56.381712263022415</v>
      </c>
      <c r="Y37" s="4">
        <f t="shared" si="5"/>
        <v>56.381712263022415</v>
      </c>
    </row>
    <row r="38" spans="1:25" ht="13.5" thickBot="1">
      <c r="A38" s="3"/>
      <c r="B38" s="11">
        <v>51.5</v>
      </c>
      <c r="C38" s="27">
        <v>3.81</v>
      </c>
      <c r="D38" s="2">
        <f t="shared" si="6"/>
        <v>3.81</v>
      </c>
      <c r="X38" s="4">
        <f t="shared" si="4"/>
        <v>54.823972050524056</v>
      </c>
      <c r="Y38" s="4">
        <f t="shared" si="5"/>
        <v>54.823972050524056</v>
      </c>
    </row>
    <row r="39" spans="1:25" ht="13.5" thickBot="1">
      <c r="A39" s="3"/>
      <c r="B39" s="11">
        <v>51.75</v>
      </c>
      <c r="C39" s="27">
        <v>4.39</v>
      </c>
      <c r="D39" s="2">
        <f t="shared" si="6"/>
        <v>4.39</v>
      </c>
      <c r="X39" s="4">
        <f aca="true" t="shared" si="7" ref="X39:X45">100-100*POWER((C42-1)/(C42+1),2)</f>
        <v>51.81007958551936</v>
      </c>
      <c r="Y39" s="4">
        <f t="shared" si="5"/>
        <v>51.81007958551936</v>
      </c>
    </row>
    <row r="40" spans="2:25" ht="13.5" thickBot="1">
      <c r="B40" s="11">
        <v>52</v>
      </c>
      <c r="C40" s="27">
        <v>4.89</v>
      </c>
      <c r="D40" s="2">
        <f t="shared" si="6"/>
        <v>4.89</v>
      </c>
      <c r="X40" s="4">
        <f t="shared" si="7"/>
        <v>50.66609977324264</v>
      </c>
      <c r="Y40" s="4">
        <f t="shared" si="5"/>
        <v>50.66609977324264</v>
      </c>
    </row>
    <row r="41" spans="2:25" ht="13.5" thickBot="1">
      <c r="B41" s="11">
        <v>52.25</v>
      </c>
      <c r="C41" s="27">
        <v>5.1</v>
      </c>
      <c r="D41" s="2">
        <f t="shared" si="6"/>
        <v>5.1</v>
      </c>
      <c r="X41" s="4">
        <f t="shared" si="7"/>
        <v>49.569418189455995</v>
      </c>
      <c r="Y41" s="4">
        <f t="shared" si="5"/>
        <v>49.569418189455995</v>
      </c>
    </row>
    <row r="42" spans="2:25" ht="13.5" thickBot="1">
      <c r="B42" s="11">
        <v>52.5</v>
      </c>
      <c r="C42" s="27">
        <v>5.54</v>
      </c>
      <c r="D42" s="2">
        <f t="shared" si="6"/>
        <v>5.54</v>
      </c>
      <c r="X42" s="4">
        <f t="shared" si="7"/>
        <v>48.28935740436814</v>
      </c>
      <c r="Y42" s="4">
        <f t="shared" si="5"/>
        <v>48.28935740436814</v>
      </c>
    </row>
    <row r="43" spans="2:25" ht="13.5" thickBot="1">
      <c r="B43" s="11">
        <v>52.75</v>
      </c>
      <c r="C43" s="27">
        <v>5.72</v>
      </c>
      <c r="D43" s="2">
        <f t="shared" si="6"/>
        <v>5.72</v>
      </c>
      <c r="X43" s="4">
        <f t="shared" si="7"/>
        <v>47.17967093672549</v>
      </c>
      <c r="Y43" s="4">
        <f t="shared" si="5"/>
        <v>47.17967093672549</v>
      </c>
    </row>
    <row r="44" spans="2:25" ht="13.5" thickBot="1">
      <c r="B44" s="11">
        <v>53</v>
      </c>
      <c r="C44" s="27">
        <v>5.9</v>
      </c>
      <c r="D44" s="2">
        <f t="shared" si="6"/>
        <v>5.9</v>
      </c>
      <c r="X44" s="4">
        <f t="shared" si="7"/>
        <v>46.749452154857565</v>
      </c>
      <c r="Y44" s="4">
        <f t="shared" si="5"/>
        <v>46.749452154857565</v>
      </c>
    </row>
    <row r="45" spans="2:26" ht="13.5" thickBot="1">
      <c r="B45" s="11">
        <v>53.25</v>
      </c>
      <c r="C45" s="27">
        <v>6.12</v>
      </c>
      <c r="D45" s="2">
        <f t="shared" si="6"/>
        <v>6.12</v>
      </c>
      <c r="X45" s="4">
        <f t="shared" si="7"/>
        <v>45.65539844004965</v>
      </c>
      <c r="Y45" s="4">
        <f t="shared" si="5"/>
        <v>45.65539844004965</v>
      </c>
      <c r="Z45" s="3"/>
    </row>
    <row r="46" spans="2:26" ht="13.5" thickBot="1">
      <c r="B46" s="11">
        <v>53.5</v>
      </c>
      <c r="C46" s="28">
        <v>6.32</v>
      </c>
      <c r="D46" s="2">
        <f t="shared" si="6"/>
        <v>6.32</v>
      </c>
      <c r="Y46" s="8"/>
      <c r="Z46" s="3"/>
    </row>
    <row r="47" spans="2:26" ht="13.5" thickBot="1">
      <c r="B47" s="11">
        <v>53.75</v>
      </c>
      <c r="C47" s="28">
        <v>6.4</v>
      </c>
      <c r="D47" s="2">
        <f t="shared" si="6"/>
        <v>6.4</v>
      </c>
      <c r="Y47" s="3"/>
      <c r="Z47" s="3"/>
    </row>
    <row r="48" spans="2:25" ht="13.5" thickBot="1">
      <c r="B48" s="11">
        <v>54</v>
      </c>
      <c r="C48" s="28">
        <v>6.61</v>
      </c>
      <c r="D48" s="2">
        <f t="shared" si="6"/>
        <v>6.61</v>
      </c>
      <c r="Y48" s="3"/>
    </row>
    <row r="49" ht="12.75">
      <c r="Y49" s="3"/>
    </row>
    <row r="57" spans="2:3" ht="18">
      <c r="B57" s="6" t="s">
        <v>8</v>
      </c>
      <c r="C57" s="36">
        <v>40882</v>
      </c>
    </row>
    <row r="58" ht="13.5" thickBot="1"/>
    <row r="59" spans="2:3" ht="32.25" thickBot="1">
      <c r="B59" s="1" t="s">
        <v>0</v>
      </c>
      <c r="C59" s="7" t="s">
        <v>2</v>
      </c>
    </row>
    <row r="60" spans="2:3" ht="13.5" thickBot="1">
      <c r="B60" s="2"/>
      <c r="C60" s="2"/>
    </row>
    <row r="61" spans="2:3" ht="13.5" thickBot="1">
      <c r="B61" s="11">
        <v>50</v>
      </c>
      <c r="C61" s="4">
        <v>1.1</v>
      </c>
    </row>
    <row r="62" spans="2:3" ht="13.5" thickBot="1">
      <c r="B62" s="11">
        <v>50.25</v>
      </c>
      <c r="C62" s="4">
        <v>1.1</v>
      </c>
    </row>
    <row r="63" spans="2:3" ht="13.5" thickBot="1">
      <c r="B63" s="11">
        <v>50.5</v>
      </c>
      <c r="C63" s="4">
        <v>1.11</v>
      </c>
    </row>
    <row r="64" spans="2:3" ht="13.5" thickBot="1">
      <c r="B64" s="11">
        <v>50.75</v>
      </c>
      <c r="C64" s="4">
        <v>1.22</v>
      </c>
    </row>
    <row r="65" spans="2:3" ht="13.5" thickBot="1">
      <c r="B65" s="11">
        <v>51</v>
      </c>
      <c r="C65" s="4">
        <v>0.96</v>
      </c>
    </row>
    <row r="66" spans="2:3" ht="13.5" thickBot="1">
      <c r="B66" s="11">
        <v>51.25</v>
      </c>
      <c r="C66" s="4">
        <v>1</v>
      </c>
    </row>
    <row r="67" spans="2:3" ht="13.5" thickBot="1">
      <c r="B67" s="11">
        <v>51.5</v>
      </c>
      <c r="C67" s="4">
        <v>1</v>
      </c>
    </row>
    <row r="68" spans="2:3" ht="13.5" thickBot="1">
      <c r="B68" s="11">
        <v>51.75</v>
      </c>
      <c r="C68" s="4">
        <v>1</v>
      </c>
    </row>
    <row r="69" spans="2:3" ht="13.5" thickBot="1">
      <c r="B69" s="11">
        <v>52</v>
      </c>
      <c r="C69" s="4">
        <v>1.04</v>
      </c>
    </row>
    <row r="70" spans="2:3" ht="13.5" thickBot="1">
      <c r="B70" s="11">
        <v>52.25</v>
      </c>
      <c r="C70" s="4">
        <v>1</v>
      </c>
    </row>
    <row r="71" spans="2:3" ht="13.5" thickBot="1">
      <c r="B71" s="11">
        <v>52.5</v>
      </c>
      <c r="C71" s="4">
        <v>1.04</v>
      </c>
    </row>
    <row r="72" spans="2:3" ht="13.5" thickBot="1">
      <c r="B72" s="11">
        <v>52.75</v>
      </c>
      <c r="C72" s="4">
        <v>1</v>
      </c>
    </row>
    <row r="73" spans="2:3" ht="13.5" thickBot="1">
      <c r="B73" s="11">
        <v>53</v>
      </c>
      <c r="C73" s="4">
        <v>1</v>
      </c>
    </row>
    <row r="74" spans="2:3" ht="13.5" thickBot="1">
      <c r="B74" s="11">
        <v>53.25</v>
      </c>
      <c r="C74" s="4">
        <v>1</v>
      </c>
    </row>
    <row r="75" spans="2:3" ht="13.5" thickBot="1">
      <c r="B75" s="11">
        <v>53.5</v>
      </c>
      <c r="C75" s="4">
        <v>1</v>
      </c>
    </row>
    <row r="76" spans="2:3" ht="13.5" thickBot="1">
      <c r="B76" s="11">
        <v>53.75</v>
      </c>
      <c r="C76" s="4">
        <v>0.9700000000000006</v>
      </c>
    </row>
    <row r="77" spans="2:3" ht="13.5" thickBot="1">
      <c r="B77" s="11">
        <v>54</v>
      </c>
      <c r="C77" s="4">
        <v>1</v>
      </c>
    </row>
  </sheetData>
  <sheetProtection/>
  <hyperlinks>
    <hyperlink ref="B1" r:id="rId1" display="www.meterbuilder.com"/>
  </hyperlink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Y77"/>
  <sheetViews>
    <sheetView workbookViewId="0" topLeftCell="A4">
      <selection activeCell="B4" sqref="B4"/>
    </sheetView>
  </sheetViews>
  <sheetFormatPr defaultColWidth="9.140625" defaultRowHeight="12.75"/>
  <cols>
    <col min="1" max="1" width="2.57421875" style="0" customWidth="1"/>
    <col min="2" max="2" width="14.00390625" style="0" bestFit="1" customWidth="1"/>
    <col min="3" max="3" width="15.00390625" style="0" bestFit="1" customWidth="1"/>
    <col min="4" max="4" width="9.28125" style="0" bestFit="1" customWidth="1"/>
    <col min="7" max="7" width="13.8515625" style="0" bestFit="1" customWidth="1"/>
    <col min="10" max="10" width="9.57421875" style="0" bestFit="1" customWidth="1"/>
    <col min="13" max="13" width="9.28125" style="0" bestFit="1" customWidth="1"/>
    <col min="14" max="14" width="7.7109375" style="0" customWidth="1"/>
    <col min="16" max="16" width="9.28125" style="0" bestFit="1" customWidth="1"/>
    <col min="19" max="19" width="9.28125" style="0" bestFit="1" customWidth="1"/>
  </cols>
  <sheetData>
    <row r="2" spans="2:19" ht="27.75">
      <c r="B2" s="9" t="s">
        <v>20</v>
      </c>
      <c r="C2" s="9"/>
      <c r="D2" s="5"/>
      <c r="E2" s="16"/>
      <c r="F2" s="17" t="s">
        <v>9</v>
      </c>
      <c r="G2" s="17"/>
      <c r="H2" s="9"/>
      <c r="I2" s="5"/>
      <c r="J2" s="19" t="s">
        <v>5</v>
      </c>
      <c r="K2" s="10"/>
      <c r="L2" s="10"/>
      <c r="M2" s="19" t="s">
        <v>6</v>
      </c>
      <c r="N2" s="19"/>
      <c r="O2" s="10"/>
      <c r="P2" s="13" t="s">
        <v>7</v>
      </c>
      <c r="Q2" s="12"/>
      <c r="R2" s="12"/>
      <c r="S2" s="58" t="s">
        <v>33</v>
      </c>
    </row>
    <row r="3" spans="5:19" ht="15.75">
      <c r="E3" s="3"/>
      <c r="F3" s="18" t="s">
        <v>29</v>
      </c>
      <c r="G3" s="3"/>
      <c r="J3" s="24">
        <v>144</v>
      </c>
      <c r="K3" s="24"/>
      <c r="L3" s="24"/>
      <c r="M3" s="24">
        <v>148</v>
      </c>
      <c r="N3" s="24"/>
      <c r="O3" s="25"/>
      <c r="P3" s="26">
        <v>17</v>
      </c>
      <c r="Q3" s="14"/>
      <c r="R3" s="12"/>
      <c r="S3" s="12">
        <f>(M3-J3)/(P3-1)</f>
        <v>0.25</v>
      </c>
    </row>
    <row r="4" spans="2:15" ht="18">
      <c r="B4" s="66" t="s">
        <v>36</v>
      </c>
      <c r="C4" s="5"/>
      <c r="E4" s="3"/>
      <c r="F4" s="3"/>
      <c r="G4" s="3"/>
      <c r="H4" s="5"/>
      <c r="J4" s="3"/>
      <c r="K4" s="3"/>
      <c r="L4" s="3"/>
      <c r="M4" s="3"/>
      <c r="N4" s="3"/>
      <c r="O4" s="3"/>
    </row>
    <row r="5" spans="2:11" ht="18">
      <c r="B5" s="5" t="s">
        <v>11</v>
      </c>
      <c r="C5" s="20">
        <v>40760</v>
      </c>
      <c r="G5" s="59"/>
      <c r="H5" s="59"/>
      <c r="I5" s="59"/>
      <c r="J5" s="59"/>
      <c r="K5" s="59"/>
    </row>
    <row r="6" spans="7:14" ht="16.5" thickBot="1">
      <c r="G6" s="59"/>
      <c r="H6" s="59"/>
      <c r="I6" s="59"/>
      <c r="J6" s="59"/>
      <c r="K6" s="59"/>
      <c r="N6" t="b">
        <v>1</v>
      </c>
    </row>
    <row r="7" spans="2:14" ht="16.5" thickBot="1">
      <c r="B7" s="1" t="s">
        <v>0</v>
      </c>
      <c r="C7" s="1" t="s">
        <v>1</v>
      </c>
      <c r="D7" s="1"/>
      <c r="G7" s="59"/>
      <c r="H7" s="59"/>
      <c r="I7" s="59"/>
      <c r="J7" s="59"/>
      <c r="K7" s="59"/>
      <c r="N7" t="b">
        <v>1</v>
      </c>
    </row>
    <row r="8" spans="2:24" ht="15.75" customHeight="1" thickBot="1">
      <c r="B8" s="2"/>
      <c r="C8" s="2"/>
      <c r="D8" s="60"/>
      <c r="G8" s="59"/>
      <c r="H8" s="59"/>
      <c r="I8" s="59"/>
      <c r="J8" s="59"/>
      <c r="K8" s="59"/>
      <c r="W8" s="61" t="s">
        <v>34</v>
      </c>
      <c r="X8" s="57"/>
    </row>
    <row r="9" spans="2:25" ht="16.5" thickBot="1">
      <c r="B9" s="11">
        <v>144</v>
      </c>
      <c r="C9" s="21">
        <v>3.51</v>
      </c>
      <c r="D9" s="2">
        <f aca="true" t="shared" si="0" ref="D9:D25">IF($N$7,C9,NA())</f>
        <v>3.51</v>
      </c>
      <c r="G9" s="59"/>
      <c r="H9" s="59"/>
      <c r="I9" s="59"/>
      <c r="J9" s="59"/>
      <c r="K9" s="59"/>
      <c r="N9" t="b">
        <v>1</v>
      </c>
      <c r="X9" s="4">
        <f aca="true" t="shared" si="1" ref="X9:X18">100-100*POWER((C9-1)/(C9+1),2)</f>
        <v>69.02620931067203</v>
      </c>
      <c r="Y9" s="4">
        <f aca="true" t="shared" si="2" ref="Y9:Y25">IF($N$9,X9,NA())</f>
        <v>69.02620931067203</v>
      </c>
    </row>
    <row r="10" spans="2:25" ht="16.5" thickBot="1">
      <c r="B10" s="11">
        <v>144.25</v>
      </c>
      <c r="C10" s="21">
        <v>3.02</v>
      </c>
      <c r="D10" s="2">
        <f t="shared" si="0"/>
        <v>3.02</v>
      </c>
      <c r="G10" s="59"/>
      <c r="H10" s="59"/>
      <c r="I10" s="59"/>
      <c r="J10" s="59"/>
      <c r="K10" s="59"/>
      <c r="N10" t="b">
        <v>1</v>
      </c>
      <c r="X10" s="4">
        <f t="shared" si="1"/>
        <v>74.75062498453008</v>
      </c>
      <c r="Y10" s="4">
        <f t="shared" si="2"/>
        <v>74.75062498453008</v>
      </c>
    </row>
    <row r="11" spans="2:25" ht="13.5" thickBot="1">
      <c r="B11" s="11">
        <v>144.5</v>
      </c>
      <c r="C11" s="21">
        <v>2.51</v>
      </c>
      <c r="D11" s="2">
        <f t="shared" si="0"/>
        <v>2.51</v>
      </c>
      <c r="X11" s="4">
        <f t="shared" si="1"/>
        <v>81.49284502560856</v>
      </c>
      <c r="Y11" s="4">
        <f t="shared" si="2"/>
        <v>81.49284502560856</v>
      </c>
    </row>
    <row r="12" spans="2:25" ht="13.5" thickBot="1">
      <c r="B12" s="11">
        <v>144.75</v>
      </c>
      <c r="C12" s="21">
        <v>2.22</v>
      </c>
      <c r="D12" s="2">
        <f t="shared" si="0"/>
        <v>2.22</v>
      </c>
      <c r="X12" s="4">
        <f t="shared" si="1"/>
        <v>85.64484394892172</v>
      </c>
      <c r="Y12" s="4">
        <f t="shared" si="2"/>
        <v>85.64484394892172</v>
      </c>
    </row>
    <row r="13" spans="2:25" ht="13.5" thickBot="1">
      <c r="B13" s="11">
        <v>145</v>
      </c>
      <c r="C13" s="21">
        <v>1.84</v>
      </c>
      <c r="D13" s="2">
        <f t="shared" si="0"/>
        <v>1.84</v>
      </c>
      <c r="X13" s="4">
        <f t="shared" si="1"/>
        <v>91.25173576671295</v>
      </c>
      <c r="Y13" s="4">
        <f t="shared" si="2"/>
        <v>91.25173576671295</v>
      </c>
    </row>
    <row r="14" spans="2:25" ht="13.5" thickBot="1">
      <c r="B14" s="11">
        <v>145.25</v>
      </c>
      <c r="C14" s="21">
        <v>2</v>
      </c>
      <c r="D14" s="2">
        <f t="shared" si="0"/>
        <v>2</v>
      </c>
      <c r="X14" s="4">
        <f t="shared" si="1"/>
        <v>88.88888888888889</v>
      </c>
      <c r="Y14" s="4">
        <f t="shared" si="2"/>
        <v>88.88888888888889</v>
      </c>
    </row>
    <row r="15" spans="2:25" ht="13.5" thickBot="1">
      <c r="B15" s="11">
        <v>145.5</v>
      </c>
      <c r="C15" s="21">
        <v>2.81</v>
      </c>
      <c r="D15" s="2">
        <f t="shared" si="0"/>
        <v>2.81</v>
      </c>
      <c r="X15" s="4">
        <f t="shared" si="1"/>
        <v>77.43126597364306</v>
      </c>
      <c r="Y15" s="4">
        <f t="shared" si="2"/>
        <v>77.43126597364306</v>
      </c>
    </row>
    <row r="16" spans="2:25" ht="13.5" thickBot="1">
      <c r="B16" s="11">
        <v>145.75</v>
      </c>
      <c r="C16" s="21">
        <v>3.39</v>
      </c>
      <c r="D16" s="2">
        <f t="shared" si="0"/>
        <v>3.39</v>
      </c>
      <c r="X16" s="4">
        <f t="shared" si="1"/>
        <v>70.36078061031232</v>
      </c>
      <c r="Y16" s="4">
        <f t="shared" si="2"/>
        <v>70.36078061031232</v>
      </c>
    </row>
    <row r="17" spans="2:25" ht="13.5" thickBot="1">
      <c r="B17" s="11">
        <v>146</v>
      </c>
      <c r="C17" s="21">
        <v>3.85</v>
      </c>
      <c r="D17" s="2">
        <f t="shared" si="0"/>
        <v>3.85</v>
      </c>
      <c r="X17" s="4">
        <f t="shared" si="1"/>
        <v>65.46923158677862</v>
      </c>
      <c r="Y17" s="4">
        <f t="shared" si="2"/>
        <v>65.46923158677862</v>
      </c>
    </row>
    <row r="18" spans="2:25" ht="13.5" thickBot="1">
      <c r="B18" s="11">
        <v>146.25</v>
      </c>
      <c r="C18" s="21">
        <v>4.1</v>
      </c>
      <c r="D18" s="2">
        <f t="shared" si="0"/>
        <v>4.1</v>
      </c>
      <c r="X18" s="4">
        <f t="shared" si="1"/>
        <v>63.05267204921185</v>
      </c>
      <c r="Y18" s="4">
        <f t="shared" si="2"/>
        <v>63.05267204921185</v>
      </c>
    </row>
    <row r="19" spans="1:25" ht="13.5" thickBot="1">
      <c r="A19" s="3"/>
      <c r="B19" s="11">
        <v>146.5</v>
      </c>
      <c r="C19" s="21">
        <v>4.5</v>
      </c>
      <c r="D19" s="2">
        <f t="shared" si="0"/>
        <v>4.5</v>
      </c>
      <c r="X19" s="4">
        <f aca="true" t="shared" si="3" ref="X19:X25">100-100*POWER((C19-1)/(C19+1),2)</f>
        <v>59.50413223140496</v>
      </c>
      <c r="Y19" s="4">
        <f t="shared" si="2"/>
        <v>59.50413223140496</v>
      </c>
    </row>
    <row r="20" spans="1:25" ht="13.5" thickBot="1">
      <c r="A20" s="3"/>
      <c r="B20" s="11">
        <v>146.75</v>
      </c>
      <c r="C20" s="21">
        <v>4.72</v>
      </c>
      <c r="D20" s="2">
        <f t="shared" si="0"/>
        <v>4.72</v>
      </c>
      <c r="X20" s="4">
        <f t="shared" si="3"/>
        <v>57.70453322900876</v>
      </c>
      <c r="Y20" s="4">
        <f t="shared" si="2"/>
        <v>57.70453322900876</v>
      </c>
    </row>
    <row r="21" spans="1:25" ht="13.5" thickBot="1">
      <c r="A21" s="3"/>
      <c r="B21" s="11">
        <v>147</v>
      </c>
      <c r="C21" s="21">
        <v>4.9</v>
      </c>
      <c r="D21" s="2">
        <f t="shared" si="0"/>
        <v>4.9</v>
      </c>
      <c r="X21" s="4">
        <f t="shared" si="3"/>
        <v>56.30565929330652</v>
      </c>
      <c r="Y21" s="4">
        <f t="shared" si="2"/>
        <v>56.30565929330652</v>
      </c>
    </row>
    <row r="22" spans="2:25" ht="13.5" thickBot="1">
      <c r="B22" s="11">
        <v>147.25</v>
      </c>
      <c r="C22" s="21">
        <v>5.12</v>
      </c>
      <c r="D22" s="2">
        <f t="shared" si="0"/>
        <v>5.12</v>
      </c>
      <c r="X22" s="4">
        <f t="shared" si="3"/>
        <v>54.6798239993165</v>
      </c>
      <c r="Y22" s="4">
        <f t="shared" si="2"/>
        <v>54.6798239993165</v>
      </c>
    </row>
    <row r="23" spans="2:25" ht="13.5" thickBot="1">
      <c r="B23" s="11">
        <v>147.5</v>
      </c>
      <c r="C23" s="29">
        <v>5.32</v>
      </c>
      <c r="D23" s="2">
        <f t="shared" si="0"/>
        <v>5.32</v>
      </c>
      <c r="X23" s="4">
        <f t="shared" si="3"/>
        <v>53.27671847460343</v>
      </c>
      <c r="Y23" s="4">
        <f t="shared" si="2"/>
        <v>53.27671847460343</v>
      </c>
    </row>
    <row r="24" spans="2:25" ht="13.5" thickBot="1">
      <c r="B24" s="11">
        <v>147.75</v>
      </c>
      <c r="C24" s="29">
        <v>5.43</v>
      </c>
      <c r="D24" s="2">
        <f t="shared" si="0"/>
        <v>5.43</v>
      </c>
      <c r="X24" s="4">
        <f t="shared" si="3"/>
        <v>52.533686137830784</v>
      </c>
      <c r="Y24" s="4">
        <f t="shared" si="2"/>
        <v>52.533686137830784</v>
      </c>
    </row>
    <row r="25" spans="2:25" ht="13.5" thickBot="1">
      <c r="B25" s="11">
        <v>148</v>
      </c>
      <c r="C25" s="29">
        <v>5.61</v>
      </c>
      <c r="D25" s="2">
        <f t="shared" si="0"/>
        <v>5.61</v>
      </c>
      <c r="X25" s="4">
        <f t="shared" si="3"/>
        <v>51.35939906756599</v>
      </c>
      <c r="Y25" s="4">
        <f t="shared" si="2"/>
        <v>51.35939906756599</v>
      </c>
    </row>
    <row r="27" ht="14.25" customHeight="1"/>
    <row r="28" spans="23:24" ht="13.5" thickBot="1">
      <c r="W28" s="61" t="s">
        <v>35</v>
      </c>
      <c r="X28" s="57"/>
    </row>
    <row r="29" spans="24:25" ht="13.5" thickBot="1">
      <c r="X29" s="4">
        <f aca="true" t="shared" si="4" ref="X29:X38">100-100*POWER((C34-1)/(C34+1),2)</f>
        <v>58.59157793728413</v>
      </c>
      <c r="Y29" s="4">
        <f aca="true" t="shared" si="5" ref="Y29:Y45">IF($N$10,X29,NA())</f>
        <v>58.59157793728413</v>
      </c>
    </row>
    <row r="30" spans="2:25" ht="18.75" thickBot="1">
      <c r="B30" s="5" t="s">
        <v>12</v>
      </c>
      <c r="C30" s="20">
        <v>40882</v>
      </c>
      <c r="X30" s="4">
        <f t="shared" si="4"/>
        <v>62.8662109375</v>
      </c>
      <c r="Y30" s="4">
        <f t="shared" si="5"/>
        <v>62.8662109375</v>
      </c>
    </row>
    <row r="31" spans="24:25" ht="13.5" thickBot="1">
      <c r="X31" s="4">
        <f t="shared" si="4"/>
        <v>67.83980809954835</v>
      </c>
      <c r="Y31" s="4">
        <f t="shared" si="5"/>
        <v>67.83980809954835</v>
      </c>
    </row>
    <row r="32" spans="2:25" ht="16.5" thickBot="1">
      <c r="B32" s="1" t="s">
        <v>0</v>
      </c>
      <c r="C32" s="1" t="s">
        <v>1</v>
      </c>
      <c r="D32" s="1" t="s">
        <v>1</v>
      </c>
      <c r="X32" s="4">
        <f t="shared" si="4"/>
        <v>69.79952925898871</v>
      </c>
      <c r="Y32" s="4">
        <f t="shared" si="5"/>
        <v>69.79952925898871</v>
      </c>
    </row>
    <row r="33" spans="2:25" ht="13.5" thickBot="1">
      <c r="B33" s="2"/>
      <c r="C33" s="2"/>
      <c r="D33" s="2"/>
      <c r="X33" s="4">
        <f t="shared" si="4"/>
        <v>77.5623268698061</v>
      </c>
      <c r="Y33" s="4">
        <f t="shared" si="5"/>
        <v>77.5623268698061</v>
      </c>
    </row>
    <row r="34" spans="2:25" ht="13.5" thickBot="1">
      <c r="B34" s="11">
        <v>144</v>
      </c>
      <c r="C34" s="27">
        <v>4.61</v>
      </c>
      <c r="D34" s="2">
        <f aca="true" t="shared" si="6" ref="D34:D50">IF($N$6,C34,NA())</f>
        <v>4.61</v>
      </c>
      <c r="X34" s="4">
        <f t="shared" si="4"/>
        <v>75</v>
      </c>
      <c r="Y34" s="4">
        <f t="shared" si="5"/>
        <v>75</v>
      </c>
    </row>
    <row r="35" spans="2:25" ht="13.5" thickBot="1">
      <c r="B35" s="11">
        <v>144.25</v>
      </c>
      <c r="C35" s="27">
        <v>4.12</v>
      </c>
      <c r="D35" s="2">
        <f t="shared" si="6"/>
        <v>4.12</v>
      </c>
      <c r="X35" s="4">
        <f t="shared" si="4"/>
        <v>65.8710845821033</v>
      </c>
      <c r="Y35" s="4">
        <f t="shared" si="5"/>
        <v>65.8710845821033</v>
      </c>
    </row>
    <row r="36" spans="2:25" ht="13.5" thickBot="1">
      <c r="B36" s="11">
        <v>144.5</v>
      </c>
      <c r="C36" s="27">
        <v>3.62</v>
      </c>
      <c r="D36" s="2">
        <f t="shared" si="6"/>
        <v>3.62</v>
      </c>
      <c r="X36" s="4">
        <f t="shared" si="4"/>
        <v>60.44313491967878</v>
      </c>
      <c r="Y36" s="4">
        <f t="shared" si="5"/>
        <v>60.44313491967878</v>
      </c>
    </row>
    <row r="37" spans="1:25" ht="13.5" thickBot="1">
      <c r="A37" s="3"/>
      <c r="B37" s="11">
        <v>144.75</v>
      </c>
      <c r="C37" s="27">
        <v>3.44</v>
      </c>
      <c r="D37" s="2">
        <f t="shared" si="6"/>
        <v>3.44</v>
      </c>
      <c r="X37" s="4">
        <f t="shared" si="4"/>
        <v>56.381712263022415</v>
      </c>
      <c r="Y37" s="4">
        <f t="shared" si="5"/>
        <v>56.381712263022415</v>
      </c>
    </row>
    <row r="38" spans="1:25" ht="13.5" thickBot="1">
      <c r="A38" s="3"/>
      <c r="B38" s="11">
        <v>145</v>
      </c>
      <c r="C38" s="27">
        <v>2.8</v>
      </c>
      <c r="D38" s="2">
        <f t="shared" si="6"/>
        <v>2.8</v>
      </c>
      <c r="X38" s="4">
        <f t="shared" si="4"/>
        <v>54.823972050524056</v>
      </c>
      <c r="Y38" s="4">
        <f t="shared" si="5"/>
        <v>54.823972050524056</v>
      </c>
    </row>
    <row r="39" spans="1:25" ht="13.5" thickBot="1">
      <c r="A39" s="3"/>
      <c r="B39" s="11">
        <v>145.25</v>
      </c>
      <c r="C39" s="27">
        <v>3</v>
      </c>
      <c r="D39" s="2">
        <f t="shared" si="6"/>
        <v>3</v>
      </c>
      <c r="X39" s="4">
        <f aca="true" t="shared" si="7" ref="X39:X45">100-100*POWER((C44-1)/(C44+1),2)</f>
        <v>51.81007958551936</v>
      </c>
      <c r="Y39" s="4">
        <f t="shared" si="5"/>
        <v>51.81007958551936</v>
      </c>
    </row>
    <row r="40" spans="2:25" ht="13.5" thickBot="1">
      <c r="B40" s="11">
        <v>145.5</v>
      </c>
      <c r="C40" s="27">
        <v>3.81</v>
      </c>
      <c r="D40" s="2">
        <f t="shared" si="6"/>
        <v>3.81</v>
      </c>
      <c r="X40" s="4">
        <f t="shared" si="7"/>
        <v>50.66609977324264</v>
      </c>
      <c r="Y40" s="4">
        <f t="shared" si="5"/>
        <v>50.66609977324264</v>
      </c>
    </row>
    <row r="41" spans="2:25" ht="13.5" thickBot="1">
      <c r="B41" s="11">
        <v>145.75</v>
      </c>
      <c r="C41" s="27">
        <v>4.39</v>
      </c>
      <c r="D41" s="2">
        <f t="shared" si="6"/>
        <v>4.39</v>
      </c>
      <c r="X41" s="4">
        <f t="shared" si="7"/>
        <v>49.569418189455995</v>
      </c>
      <c r="Y41" s="4">
        <f t="shared" si="5"/>
        <v>49.569418189455995</v>
      </c>
    </row>
    <row r="42" spans="2:25" ht="13.5" thickBot="1">
      <c r="B42" s="11">
        <v>146</v>
      </c>
      <c r="C42" s="27">
        <v>4.89</v>
      </c>
      <c r="D42" s="2">
        <f t="shared" si="6"/>
        <v>4.89</v>
      </c>
      <c r="X42" s="4">
        <f t="shared" si="7"/>
        <v>48.28935740436814</v>
      </c>
      <c r="Y42" s="4">
        <f t="shared" si="5"/>
        <v>48.28935740436814</v>
      </c>
    </row>
    <row r="43" spans="2:25" ht="13.5" thickBot="1">
      <c r="B43" s="11">
        <v>146.25</v>
      </c>
      <c r="C43" s="27">
        <v>5.1</v>
      </c>
      <c r="D43" s="2">
        <f t="shared" si="6"/>
        <v>5.1</v>
      </c>
      <c r="X43" s="4">
        <f t="shared" si="7"/>
        <v>47.17967093672549</v>
      </c>
      <c r="Y43" s="4">
        <f t="shared" si="5"/>
        <v>47.17967093672549</v>
      </c>
    </row>
    <row r="44" spans="2:25" ht="13.5" thickBot="1">
      <c r="B44" s="11">
        <v>146.5</v>
      </c>
      <c r="C44" s="27">
        <v>5.54</v>
      </c>
      <c r="D44" s="2">
        <f t="shared" si="6"/>
        <v>5.54</v>
      </c>
      <c r="X44" s="4">
        <f t="shared" si="7"/>
        <v>46.749452154857565</v>
      </c>
      <c r="Y44" s="4">
        <f t="shared" si="5"/>
        <v>46.749452154857565</v>
      </c>
    </row>
    <row r="45" spans="2:25" ht="13.5" thickBot="1">
      <c r="B45" s="11">
        <v>146.75</v>
      </c>
      <c r="C45" s="27">
        <v>5.72</v>
      </c>
      <c r="D45" s="2">
        <f t="shared" si="6"/>
        <v>5.72</v>
      </c>
      <c r="X45" s="4">
        <f t="shared" si="7"/>
        <v>45.65539844004965</v>
      </c>
      <c r="Y45" s="4">
        <f t="shared" si="5"/>
        <v>45.65539844004965</v>
      </c>
    </row>
    <row r="46" spans="2:4" ht="13.5" thickBot="1">
      <c r="B46" s="11">
        <v>147</v>
      </c>
      <c r="C46" s="27">
        <v>5.9</v>
      </c>
      <c r="D46" s="2">
        <f t="shared" si="6"/>
        <v>5.9</v>
      </c>
    </row>
    <row r="47" spans="2:4" ht="13.5" thickBot="1">
      <c r="B47" s="11">
        <v>147.25</v>
      </c>
      <c r="C47" s="27">
        <v>6.12</v>
      </c>
      <c r="D47" s="2">
        <f t="shared" si="6"/>
        <v>6.12</v>
      </c>
    </row>
    <row r="48" spans="2:4" ht="13.5" thickBot="1">
      <c r="B48" s="11">
        <v>147.5</v>
      </c>
      <c r="C48" s="28">
        <v>6.32</v>
      </c>
      <c r="D48" s="2">
        <f t="shared" si="6"/>
        <v>6.32</v>
      </c>
    </row>
    <row r="49" spans="2:4" ht="13.5" thickBot="1">
      <c r="B49" s="11">
        <v>147.75</v>
      </c>
      <c r="C49" s="28">
        <v>6.4</v>
      </c>
      <c r="D49" s="2">
        <f t="shared" si="6"/>
        <v>6.4</v>
      </c>
    </row>
    <row r="50" spans="2:4" ht="13.5" thickBot="1">
      <c r="B50" s="11">
        <v>148</v>
      </c>
      <c r="C50" s="28">
        <v>6.61</v>
      </c>
      <c r="D50" s="2">
        <f t="shared" si="6"/>
        <v>6.61</v>
      </c>
    </row>
    <row r="57" spans="2:3" ht="18">
      <c r="B57" s="6" t="s">
        <v>8</v>
      </c>
      <c r="C57" s="6">
        <f>C30</f>
        <v>40882</v>
      </c>
    </row>
    <row r="58" ht="13.5" thickBot="1"/>
    <row r="59" spans="2:3" ht="32.25" thickBot="1">
      <c r="B59" s="1" t="s">
        <v>0</v>
      </c>
      <c r="C59" s="7" t="s">
        <v>2</v>
      </c>
    </row>
    <row r="60" spans="2:3" ht="13.5" thickBot="1">
      <c r="B60" s="2"/>
      <c r="C60" s="2"/>
    </row>
    <row r="61" spans="2:3" ht="13.5" thickBot="1">
      <c r="B61" s="11">
        <v>144</v>
      </c>
      <c r="C61" s="4">
        <v>1.1</v>
      </c>
    </row>
    <row r="62" spans="2:3" ht="13.5" thickBot="1">
      <c r="B62" s="11">
        <v>144.25</v>
      </c>
      <c r="C62" s="4">
        <v>1.1</v>
      </c>
    </row>
    <row r="63" spans="2:3" ht="13.5" thickBot="1">
      <c r="B63" s="11">
        <v>144.5</v>
      </c>
      <c r="C63" s="4">
        <v>1.11</v>
      </c>
    </row>
    <row r="64" spans="2:3" ht="13.5" thickBot="1">
      <c r="B64" s="11">
        <v>144.75</v>
      </c>
      <c r="C64" s="4">
        <v>1.22</v>
      </c>
    </row>
    <row r="65" spans="2:3" ht="13.5" thickBot="1">
      <c r="B65" s="11">
        <v>145</v>
      </c>
      <c r="C65" s="4">
        <v>0.96</v>
      </c>
    </row>
    <row r="66" spans="2:3" ht="13.5" thickBot="1">
      <c r="B66" s="11">
        <v>145.25</v>
      </c>
      <c r="C66" s="4">
        <v>1</v>
      </c>
    </row>
    <row r="67" spans="2:3" ht="13.5" thickBot="1">
      <c r="B67" s="11">
        <v>145.5</v>
      </c>
      <c r="C67" s="4">
        <v>1</v>
      </c>
    </row>
    <row r="68" spans="2:3" ht="13.5" thickBot="1">
      <c r="B68" s="11">
        <v>145.75</v>
      </c>
      <c r="C68" s="4">
        <v>1</v>
      </c>
    </row>
    <row r="69" spans="2:3" ht="13.5" thickBot="1">
      <c r="B69" s="11">
        <v>146</v>
      </c>
      <c r="C69" s="4">
        <v>1.04</v>
      </c>
    </row>
    <row r="70" spans="2:3" ht="13.5" thickBot="1">
      <c r="B70" s="11">
        <v>146.25</v>
      </c>
      <c r="C70" s="4">
        <v>1</v>
      </c>
    </row>
    <row r="71" spans="2:3" ht="13.5" thickBot="1">
      <c r="B71" s="11">
        <v>146.5</v>
      </c>
      <c r="C71" s="4">
        <v>1.04</v>
      </c>
    </row>
    <row r="72" spans="2:3" ht="13.5" thickBot="1">
      <c r="B72" s="11">
        <v>146.75</v>
      </c>
      <c r="C72" s="4">
        <v>1</v>
      </c>
    </row>
    <row r="73" spans="2:3" ht="13.5" thickBot="1">
      <c r="B73" s="11">
        <v>147</v>
      </c>
      <c r="C73" s="4">
        <v>1</v>
      </c>
    </row>
    <row r="74" spans="2:3" ht="13.5" thickBot="1">
      <c r="B74" s="11">
        <v>147.25</v>
      </c>
      <c r="C74" s="4">
        <v>1</v>
      </c>
    </row>
    <row r="75" spans="2:3" ht="13.5" thickBot="1">
      <c r="B75" s="11">
        <v>147.5</v>
      </c>
      <c r="C75" s="4">
        <v>1</v>
      </c>
    </row>
    <row r="76" spans="2:3" ht="13.5" thickBot="1">
      <c r="B76" s="11">
        <v>147.75</v>
      </c>
      <c r="C76" s="4">
        <v>0.9700000000000006</v>
      </c>
    </row>
    <row r="77" spans="2:3" ht="13.5" thickBot="1">
      <c r="B77" s="11">
        <v>148</v>
      </c>
      <c r="C77" s="4">
        <v>1</v>
      </c>
    </row>
  </sheetData>
  <sheetProtection/>
  <hyperlinks>
    <hyperlink ref="B4" r:id="rId1" display="www.meterbuilder.com"/>
  </hyperlink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67"/>
  <sheetViews>
    <sheetView workbookViewId="0" topLeftCell="A1">
      <selection activeCell="F9" sqref="F9"/>
    </sheetView>
  </sheetViews>
  <sheetFormatPr defaultColWidth="9.140625" defaultRowHeight="12.75"/>
  <cols>
    <col min="1" max="1" width="2.57421875" style="0" customWidth="1"/>
    <col min="2" max="2" width="14.00390625" style="0" bestFit="1" customWidth="1"/>
    <col min="3" max="3" width="15.00390625" style="0" bestFit="1" customWidth="1"/>
    <col min="4" max="4" width="9.28125" style="0" bestFit="1" customWidth="1"/>
    <col min="7" max="7" width="13.8515625" style="0" bestFit="1" customWidth="1"/>
    <col min="10" max="10" width="9.57421875" style="0" bestFit="1" customWidth="1"/>
    <col min="13" max="13" width="9.28125" style="0" bestFit="1" customWidth="1"/>
    <col min="14" max="14" width="7.7109375" style="0" customWidth="1"/>
    <col min="16" max="16" width="9.28125" style="0" bestFit="1" customWidth="1"/>
    <col min="19" max="19" width="9.28125" style="0" bestFit="1" customWidth="1"/>
  </cols>
  <sheetData>
    <row r="1" ht="12.75">
      <c r="B1" s="66" t="s">
        <v>36</v>
      </c>
    </row>
    <row r="2" spans="2:19" ht="27.75">
      <c r="B2" s="9" t="s">
        <v>22</v>
      </c>
      <c r="C2" s="9"/>
      <c r="D2" s="5"/>
      <c r="E2" s="16"/>
      <c r="F2" s="17" t="s">
        <v>9</v>
      </c>
      <c r="G2" s="17"/>
      <c r="H2" s="9"/>
      <c r="I2" s="5"/>
      <c r="J2" s="19" t="s">
        <v>5</v>
      </c>
      <c r="K2" s="10"/>
      <c r="L2" s="10"/>
      <c r="M2" s="19" t="s">
        <v>6</v>
      </c>
      <c r="N2" s="19"/>
      <c r="O2" s="10"/>
      <c r="P2" s="13" t="s">
        <v>7</v>
      </c>
      <c r="Q2" s="12"/>
      <c r="R2" s="12"/>
      <c r="S2" s="58" t="s">
        <v>33</v>
      </c>
    </row>
    <row r="3" spans="5:19" ht="15.75">
      <c r="E3" s="3"/>
      <c r="F3" s="18" t="s">
        <v>29</v>
      </c>
      <c r="G3" s="3"/>
      <c r="J3" s="24">
        <v>222</v>
      </c>
      <c r="K3" s="24"/>
      <c r="L3" s="24"/>
      <c r="M3" s="24">
        <v>225</v>
      </c>
      <c r="N3" s="24"/>
      <c r="O3" s="25"/>
      <c r="P3" s="26">
        <v>13</v>
      </c>
      <c r="Q3" s="14"/>
      <c r="R3" s="12"/>
      <c r="S3" s="12">
        <f>(M3-J3)/(P3-1)</f>
        <v>0.25</v>
      </c>
    </row>
    <row r="4" spans="3:15" ht="18">
      <c r="C4" s="5"/>
      <c r="E4" s="3"/>
      <c r="F4" s="3"/>
      <c r="G4" s="3"/>
      <c r="H4" s="5"/>
      <c r="J4" s="3"/>
      <c r="K4" s="3"/>
      <c r="L4" s="3"/>
      <c r="M4" s="3"/>
      <c r="N4" s="3"/>
      <c r="O4" s="3"/>
    </row>
    <row r="5" spans="2:11" ht="18">
      <c r="B5" s="5" t="s">
        <v>11</v>
      </c>
      <c r="C5" s="20">
        <v>40760</v>
      </c>
      <c r="G5" s="59"/>
      <c r="H5" s="59"/>
      <c r="I5" s="59"/>
      <c r="J5" s="59"/>
      <c r="K5" s="59"/>
    </row>
    <row r="6" spans="7:14" ht="16.5" thickBot="1">
      <c r="G6" s="59"/>
      <c r="H6" s="59"/>
      <c r="I6" s="59"/>
      <c r="J6" s="59"/>
      <c r="K6" s="59"/>
      <c r="N6" t="b">
        <v>1</v>
      </c>
    </row>
    <row r="7" spans="2:14" ht="16.5" thickBot="1">
      <c r="B7" s="1" t="s">
        <v>0</v>
      </c>
      <c r="C7" s="1" t="s">
        <v>1</v>
      </c>
      <c r="D7" s="1"/>
      <c r="G7" s="59"/>
      <c r="H7" s="59"/>
      <c r="I7" s="59"/>
      <c r="J7" s="59"/>
      <c r="K7" s="59"/>
      <c r="N7" t="b">
        <v>1</v>
      </c>
    </row>
    <row r="8" spans="2:24" ht="15.75" customHeight="1" thickBot="1">
      <c r="B8" s="2"/>
      <c r="C8" s="2"/>
      <c r="D8" s="60"/>
      <c r="G8" s="59"/>
      <c r="H8" s="59"/>
      <c r="I8" s="59"/>
      <c r="J8" s="59"/>
      <c r="K8" s="59"/>
      <c r="W8" s="61" t="s">
        <v>34</v>
      </c>
      <c r="X8" s="57"/>
    </row>
    <row r="9" spans="2:25" ht="16.5" thickBot="1">
      <c r="B9" s="11">
        <v>222</v>
      </c>
      <c r="C9" s="21">
        <v>3.51</v>
      </c>
      <c r="D9" s="2">
        <f aca="true" t="shared" si="0" ref="D9:D21">IF($N$7,C9,NA())</f>
        <v>3.51</v>
      </c>
      <c r="G9" s="59"/>
      <c r="H9" s="59"/>
      <c r="I9" s="59"/>
      <c r="J9" s="59"/>
      <c r="K9" s="59"/>
      <c r="N9" t="b">
        <v>1</v>
      </c>
      <c r="X9" s="4">
        <f aca="true" t="shared" si="1" ref="X9:X18">100-100*POWER((C9-1)/(C9+1),2)</f>
        <v>69.02620931067203</v>
      </c>
      <c r="Y9" s="4">
        <f aca="true" t="shared" si="2" ref="Y9:Y21">IF($N$9,X9,NA())</f>
        <v>69.02620931067203</v>
      </c>
    </row>
    <row r="10" spans="2:25" ht="16.5" thickBot="1">
      <c r="B10" s="11">
        <v>222.25</v>
      </c>
      <c r="C10" s="21">
        <v>3.02</v>
      </c>
      <c r="D10" s="2">
        <f t="shared" si="0"/>
        <v>3.02</v>
      </c>
      <c r="G10" s="59"/>
      <c r="H10" s="59"/>
      <c r="I10" s="59"/>
      <c r="J10" s="59"/>
      <c r="K10" s="59"/>
      <c r="N10" t="b">
        <v>1</v>
      </c>
      <c r="X10" s="4">
        <f t="shared" si="1"/>
        <v>74.75062498453008</v>
      </c>
      <c r="Y10" s="4">
        <f t="shared" si="2"/>
        <v>74.75062498453008</v>
      </c>
    </row>
    <row r="11" spans="2:25" ht="13.5" thickBot="1">
      <c r="B11" s="11">
        <v>222.5</v>
      </c>
      <c r="C11" s="21">
        <v>2.51</v>
      </c>
      <c r="D11" s="2">
        <f t="shared" si="0"/>
        <v>2.51</v>
      </c>
      <c r="X11" s="4">
        <f t="shared" si="1"/>
        <v>81.49284502560856</v>
      </c>
      <c r="Y11" s="4">
        <f t="shared" si="2"/>
        <v>81.49284502560856</v>
      </c>
    </row>
    <row r="12" spans="2:25" ht="13.5" thickBot="1">
      <c r="B12" s="11">
        <v>222.75</v>
      </c>
      <c r="C12" s="21">
        <v>2.22</v>
      </c>
      <c r="D12" s="2">
        <f t="shared" si="0"/>
        <v>2.22</v>
      </c>
      <c r="X12" s="4">
        <f t="shared" si="1"/>
        <v>85.64484394892172</v>
      </c>
      <c r="Y12" s="4">
        <f t="shared" si="2"/>
        <v>85.64484394892172</v>
      </c>
    </row>
    <row r="13" spans="2:25" ht="13.5" thickBot="1">
      <c r="B13" s="11">
        <v>223</v>
      </c>
      <c r="C13" s="21">
        <v>1.84</v>
      </c>
      <c r="D13" s="2">
        <f t="shared" si="0"/>
        <v>1.84</v>
      </c>
      <c r="X13" s="4">
        <f t="shared" si="1"/>
        <v>91.25173576671295</v>
      </c>
      <c r="Y13" s="4">
        <f t="shared" si="2"/>
        <v>91.25173576671295</v>
      </c>
    </row>
    <row r="14" spans="2:25" ht="13.5" thickBot="1">
      <c r="B14" s="11">
        <v>223.25</v>
      </c>
      <c r="C14" s="21">
        <v>2</v>
      </c>
      <c r="D14" s="2">
        <f t="shared" si="0"/>
        <v>2</v>
      </c>
      <c r="X14" s="4">
        <f t="shared" si="1"/>
        <v>88.88888888888889</v>
      </c>
      <c r="Y14" s="4">
        <f t="shared" si="2"/>
        <v>88.88888888888889</v>
      </c>
    </row>
    <row r="15" spans="2:25" ht="13.5" thickBot="1">
      <c r="B15" s="11">
        <v>223.5</v>
      </c>
      <c r="C15" s="21">
        <v>2.81</v>
      </c>
      <c r="D15" s="2">
        <f t="shared" si="0"/>
        <v>2.81</v>
      </c>
      <c r="X15" s="4">
        <f t="shared" si="1"/>
        <v>77.43126597364306</v>
      </c>
      <c r="Y15" s="4">
        <f t="shared" si="2"/>
        <v>77.43126597364306</v>
      </c>
    </row>
    <row r="16" spans="2:25" ht="13.5" thickBot="1">
      <c r="B16" s="11">
        <v>223.75</v>
      </c>
      <c r="C16" s="21">
        <v>3.39</v>
      </c>
      <c r="D16" s="2">
        <f t="shared" si="0"/>
        <v>3.39</v>
      </c>
      <c r="X16" s="4">
        <f t="shared" si="1"/>
        <v>70.36078061031232</v>
      </c>
      <c r="Y16" s="4">
        <f t="shared" si="2"/>
        <v>70.36078061031232</v>
      </c>
    </row>
    <row r="17" spans="2:25" ht="13.5" thickBot="1">
      <c r="B17" s="11">
        <v>224</v>
      </c>
      <c r="C17" s="21">
        <v>4.19</v>
      </c>
      <c r="D17" s="2">
        <f t="shared" si="0"/>
        <v>4.19</v>
      </c>
      <c r="X17" s="4">
        <f t="shared" si="1"/>
        <v>62.22133122463905</v>
      </c>
      <c r="Y17" s="4">
        <f t="shared" si="2"/>
        <v>62.22133122463905</v>
      </c>
    </row>
    <row r="18" spans="2:25" ht="13.5" thickBot="1">
      <c r="B18" s="11">
        <v>224.25</v>
      </c>
      <c r="C18" s="21">
        <v>4.42</v>
      </c>
      <c r="D18" s="2">
        <f t="shared" si="0"/>
        <v>4.42</v>
      </c>
      <c r="X18" s="4">
        <f t="shared" si="1"/>
        <v>60.18436568129519</v>
      </c>
      <c r="Y18" s="4">
        <f t="shared" si="2"/>
        <v>60.18436568129519</v>
      </c>
    </row>
    <row r="19" spans="1:25" ht="13.5" thickBot="1">
      <c r="A19" s="3"/>
      <c r="B19" s="11">
        <v>224.5</v>
      </c>
      <c r="C19" s="21">
        <v>4.67</v>
      </c>
      <c r="D19" s="2">
        <f t="shared" si="0"/>
        <v>4.67</v>
      </c>
      <c r="X19" s="4">
        <f>100-100*POWER((C19-1)/(C19+1),2)</f>
        <v>58.10463188476122</v>
      </c>
      <c r="Y19" s="4">
        <f t="shared" si="2"/>
        <v>58.10463188476122</v>
      </c>
    </row>
    <row r="20" spans="1:25" ht="13.5" thickBot="1">
      <c r="A20" s="3"/>
      <c r="B20" s="11">
        <v>224.75</v>
      </c>
      <c r="C20" s="21">
        <v>5.1</v>
      </c>
      <c r="D20" s="2">
        <f t="shared" si="0"/>
        <v>5.1</v>
      </c>
      <c r="X20" s="4">
        <f>100-100*POWER((C20-1)/(C20+1),2)</f>
        <v>54.823972050524056</v>
      </c>
      <c r="Y20" s="4">
        <f t="shared" si="2"/>
        <v>54.823972050524056</v>
      </c>
    </row>
    <row r="21" spans="1:25" ht="13.5" thickBot="1">
      <c r="A21" s="3"/>
      <c r="B21" s="11">
        <v>225</v>
      </c>
      <c r="C21" s="21">
        <v>5.25</v>
      </c>
      <c r="D21" s="2">
        <f t="shared" si="0"/>
        <v>5.25</v>
      </c>
      <c r="X21" s="4">
        <f>100-100*POWER((C21-1)/(C21+1),2)</f>
        <v>53.75999999999999</v>
      </c>
      <c r="Y21" s="4">
        <f t="shared" si="2"/>
        <v>53.75999999999999</v>
      </c>
    </row>
    <row r="26" spans="2:24" ht="18.75" thickBot="1">
      <c r="B26" s="5" t="s">
        <v>12</v>
      </c>
      <c r="C26" s="20">
        <v>40882</v>
      </c>
      <c r="W26" s="61" t="s">
        <v>35</v>
      </c>
      <c r="X26" s="57"/>
    </row>
    <row r="27" spans="24:25" ht="14.25" customHeight="1" thickBot="1">
      <c r="X27" s="4">
        <f>100-100*POWER((C30-1)/(C30+1),2)</f>
        <v>74.75062498453008</v>
      </c>
      <c r="Y27" s="4">
        <f aca="true" t="shared" si="3" ref="Y27:Y39">IF($N$10,X27,NA())</f>
        <v>74.75062498453008</v>
      </c>
    </row>
    <row r="28" spans="2:25" ht="16.5" thickBot="1">
      <c r="B28" s="1" t="s">
        <v>0</v>
      </c>
      <c r="C28" s="1" t="s">
        <v>1</v>
      </c>
      <c r="D28" s="64"/>
      <c r="X28" s="4">
        <f aca="true" t="shared" si="4" ref="X28:X38">100-100*POWER((C31-1)/(C31+1),2)</f>
        <v>81.49284502560856</v>
      </c>
      <c r="Y28" s="4">
        <f t="shared" si="3"/>
        <v>81.49284502560856</v>
      </c>
    </row>
    <row r="29" spans="2:25" ht="13.5" thickBot="1">
      <c r="B29" s="2"/>
      <c r="C29" s="2"/>
      <c r="D29" s="2"/>
      <c r="X29" s="4">
        <f t="shared" si="4"/>
        <v>85.64484394892172</v>
      </c>
      <c r="Y29" s="4">
        <f t="shared" si="3"/>
        <v>85.64484394892172</v>
      </c>
    </row>
    <row r="30" spans="2:25" ht="13.5" thickBot="1">
      <c r="B30" s="11">
        <v>222</v>
      </c>
      <c r="C30" s="27">
        <v>3.02</v>
      </c>
      <c r="D30" s="2">
        <f>IF($N$6,C30,NA())</f>
        <v>3.02</v>
      </c>
      <c r="X30" s="4">
        <f t="shared" si="4"/>
        <v>91.25173576671295</v>
      </c>
      <c r="Y30" s="4">
        <f t="shared" si="3"/>
        <v>91.25173576671295</v>
      </c>
    </row>
    <row r="31" spans="2:25" ht="13.5" thickBot="1">
      <c r="B31" s="11">
        <v>222.25</v>
      </c>
      <c r="C31" s="27">
        <v>2.51</v>
      </c>
      <c r="D31" s="2">
        <f>IF($N$6,C31,NA())</f>
        <v>2.51</v>
      </c>
      <c r="X31" s="4">
        <f t="shared" si="4"/>
        <v>88.88888888888889</v>
      </c>
      <c r="Y31" s="4">
        <f t="shared" si="3"/>
        <v>88.88888888888889</v>
      </c>
    </row>
    <row r="32" spans="2:25" ht="13.5" thickBot="1">
      <c r="B32" s="11">
        <v>222.5</v>
      </c>
      <c r="C32" s="27">
        <v>2.22</v>
      </c>
      <c r="D32" s="2">
        <f aca="true" t="shared" si="5" ref="D32:D42">IF($N$6,C32,NA())</f>
        <v>2.22</v>
      </c>
      <c r="X32" s="4">
        <f t="shared" si="4"/>
        <v>77.43126597364306</v>
      </c>
      <c r="Y32" s="4">
        <f t="shared" si="3"/>
        <v>77.43126597364306</v>
      </c>
    </row>
    <row r="33" spans="2:25" ht="13.5" thickBot="1">
      <c r="B33" s="11">
        <v>222.75</v>
      </c>
      <c r="C33" s="27">
        <v>1.84</v>
      </c>
      <c r="D33" s="2">
        <f t="shared" si="5"/>
        <v>1.84</v>
      </c>
      <c r="X33" s="4">
        <f t="shared" si="4"/>
        <v>70.36078061031232</v>
      </c>
      <c r="Y33" s="4">
        <f t="shared" si="3"/>
        <v>70.36078061031232</v>
      </c>
    </row>
    <row r="34" spans="2:25" ht="13.5" thickBot="1">
      <c r="B34" s="11">
        <v>223</v>
      </c>
      <c r="C34" s="27">
        <v>2</v>
      </c>
      <c r="D34" s="2">
        <f t="shared" si="5"/>
        <v>2</v>
      </c>
      <c r="X34" s="4">
        <f t="shared" si="4"/>
        <v>62.22133122463905</v>
      </c>
      <c r="Y34" s="4">
        <f t="shared" si="3"/>
        <v>62.22133122463905</v>
      </c>
    </row>
    <row r="35" spans="2:25" ht="13.5" thickBot="1">
      <c r="B35" s="11">
        <v>223.25</v>
      </c>
      <c r="C35" s="27">
        <v>2.81</v>
      </c>
      <c r="D35" s="2">
        <f t="shared" si="5"/>
        <v>2.81</v>
      </c>
      <c r="X35" s="4">
        <f t="shared" si="4"/>
        <v>60.18436568129519</v>
      </c>
      <c r="Y35" s="4">
        <f t="shared" si="3"/>
        <v>60.18436568129519</v>
      </c>
    </row>
    <row r="36" spans="2:25" ht="13.5" thickBot="1">
      <c r="B36" s="11">
        <v>223.5</v>
      </c>
      <c r="C36" s="27">
        <v>3.39</v>
      </c>
      <c r="D36" s="2">
        <f t="shared" si="5"/>
        <v>3.39</v>
      </c>
      <c r="X36" s="4">
        <f t="shared" si="4"/>
        <v>58.10463188476122</v>
      </c>
      <c r="Y36" s="4">
        <f t="shared" si="3"/>
        <v>58.10463188476122</v>
      </c>
    </row>
    <row r="37" spans="1:25" ht="13.5" thickBot="1">
      <c r="A37" s="3"/>
      <c r="B37" s="11">
        <v>223.75</v>
      </c>
      <c r="C37" s="27">
        <v>4.19</v>
      </c>
      <c r="D37" s="2">
        <f t="shared" si="5"/>
        <v>4.19</v>
      </c>
      <c r="X37" s="4">
        <f t="shared" si="4"/>
        <v>54.823972050524056</v>
      </c>
      <c r="Y37" s="4">
        <f t="shared" si="3"/>
        <v>54.823972050524056</v>
      </c>
    </row>
    <row r="38" spans="1:25" ht="13.5" thickBot="1">
      <c r="A38" s="3"/>
      <c r="B38" s="11">
        <v>224</v>
      </c>
      <c r="C38" s="27">
        <v>4.42</v>
      </c>
      <c r="D38" s="2">
        <f t="shared" si="5"/>
        <v>4.42</v>
      </c>
      <c r="X38" s="4">
        <f t="shared" si="4"/>
        <v>53.75999999999999</v>
      </c>
      <c r="Y38" s="4">
        <f t="shared" si="3"/>
        <v>53.75999999999999</v>
      </c>
    </row>
    <row r="39" spans="1:25" ht="13.5" thickBot="1">
      <c r="A39" s="3"/>
      <c r="B39" s="11">
        <v>224.25</v>
      </c>
      <c r="C39" s="27">
        <v>4.67</v>
      </c>
      <c r="D39" s="2">
        <f t="shared" si="5"/>
        <v>4.67</v>
      </c>
      <c r="X39" s="4">
        <f>100-100*POWER((C42-1)/(C42+1),2)</f>
        <v>52.734375</v>
      </c>
      <c r="Y39" s="4">
        <f t="shared" si="3"/>
        <v>52.734375</v>
      </c>
    </row>
    <row r="40" spans="2:4" ht="13.5" thickBot="1">
      <c r="B40" s="11">
        <v>224.5</v>
      </c>
      <c r="C40" s="28">
        <v>5.1</v>
      </c>
      <c r="D40" s="2">
        <f t="shared" si="5"/>
        <v>5.1</v>
      </c>
    </row>
    <row r="41" spans="2:4" ht="13.5" thickBot="1">
      <c r="B41" s="11">
        <v>224.75</v>
      </c>
      <c r="C41" s="28">
        <v>5.25</v>
      </c>
      <c r="D41" s="2">
        <f t="shared" si="5"/>
        <v>5.25</v>
      </c>
    </row>
    <row r="42" spans="2:4" ht="13.5" thickBot="1">
      <c r="B42" s="11">
        <v>225</v>
      </c>
      <c r="C42" s="28">
        <v>5.4</v>
      </c>
      <c r="D42" s="2">
        <f t="shared" si="5"/>
        <v>5.4</v>
      </c>
    </row>
    <row r="43" spans="1:4" ht="12.75">
      <c r="A43" s="3"/>
      <c r="B43" s="34"/>
      <c r="C43" s="38"/>
      <c r="D43" s="10"/>
    </row>
    <row r="44" spans="1:4" ht="12.75">
      <c r="A44" s="3"/>
      <c r="B44" s="34"/>
      <c r="C44" s="38"/>
      <c r="D44" s="10"/>
    </row>
    <row r="45" spans="1:4" ht="12.75">
      <c r="A45" s="3"/>
      <c r="B45" s="3"/>
      <c r="C45" s="3"/>
      <c r="D45" s="3"/>
    </row>
    <row r="46" spans="1:4" ht="12.75">
      <c r="A46" s="3"/>
      <c r="B46" s="3"/>
      <c r="C46" s="3"/>
      <c r="D46" s="3"/>
    </row>
    <row r="51" spans="2:3" ht="18">
      <c r="B51" s="6" t="s">
        <v>8</v>
      </c>
      <c r="C51" s="6" t="str">
        <f>C28</f>
        <v>SWR</v>
      </c>
    </row>
    <row r="52" ht="13.5" thickBot="1"/>
    <row r="53" spans="2:3" ht="32.25" thickBot="1">
      <c r="B53" s="1" t="s">
        <v>0</v>
      </c>
      <c r="C53" s="7" t="s">
        <v>2</v>
      </c>
    </row>
    <row r="54" spans="2:3" ht="13.5" thickBot="1">
      <c r="B54" s="2"/>
      <c r="C54" s="2"/>
    </row>
    <row r="55" spans="2:3" ht="13.5" thickBot="1">
      <c r="B55" s="11">
        <v>222</v>
      </c>
      <c r="C55" s="4">
        <v>-0.49</v>
      </c>
    </row>
    <row r="56" spans="2:3" ht="13.5" thickBot="1">
      <c r="B56" s="11">
        <v>222.25</v>
      </c>
      <c r="C56" s="4">
        <v>-0.51</v>
      </c>
    </row>
    <row r="57" spans="2:3" ht="13.5" thickBot="1">
      <c r="B57" s="11">
        <v>222.5</v>
      </c>
      <c r="C57" s="4">
        <v>-0.29</v>
      </c>
    </row>
    <row r="58" spans="2:3" ht="13.5" thickBot="1">
      <c r="B58" s="11">
        <v>222.75</v>
      </c>
      <c r="C58" s="4">
        <v>-0.38</v>
      </c>
    </row>
    <row r="59" spans="2:3" ht="13.5" thickBot="1">
      <c r="B59" s="11">
        <v>223</v>
      </c>
      <c r="C59" s="4">
        <v>0.16</v>
      </c>
    </row>
    <row r="60" spans="2:3" ht="13.5" thickBot="1">
      <c r="B60" s="11">
        <v>223.25</v>
      </c>
      <c r="C60" s="4">
        <v>0.81</v>
      </c>
    </row>
    <row r="61" spans="2:3" ht="13.5" thickBot="1">
      <c r="B61" s="11">
        <v>223.5</v>
      </c>
      <c r="C61" s="4">
        <v>0.58</v>
      </c>
    </row>
    <row r="62" spans="2:3" ht="13.5" thickBot="1">
      <c r="B62" s="11">
        <v>223.75</v>
      </c>
      <c r="C62" s="4">
        <v>0.8</v>
      </c>
    </row>
    <row r="63" spans="2:3" ht="13.5" thickBot="1">
      <c r="B63" s="11">
        <v>224</v>
      </c>
      <c r="C63" s="4">
        <v>0.23</v>
      </c>
    </row>
    <row r="64" spans="2:3" ht="13.5" thickBot="1">
      <c r="B64" s="11">
        <v>224.25</v>
      </c>
      <c r="C64" s="4">
        <v>0.25</v>
      </c>
    </row>
    <row r="65" spans="2:3" ht="13.5" thickBot="1">
      <c r="B65" s="11">
        <v>224.5</v>
      </c>
      <c r="C65" s="4">
        <v>0.43</v>
      </c>
    </row>
    <row r="66" spans="2:3" ht="13.5" thickBot="1">
      <c r="B66" s="11">
        <v>224.75</v>
      </c>
      <c r="C66" s="4">
        <v>0.15</v>
      </c>
    </row>
    <row r="67" spans="2:3" ht="13.5" thickBot="1">
      <c r="B67" s="11">
        <v>225</v>
      </c>
      <c r="C67" s="4">
        <v>0.15</v>
      </c>
    </row>
  </sheetData>
  <sheetProtection/>
  <hyperlinks>
    <hyperlink ref="B1" r:id="rId1" display="www.meterbuilder.com"/>
  </hyperlink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77"/>
  <sheetViews>
    <sheetView workbookViewId="0" topLeftCell="A1">
      <selection activeCell="B1" sqref="B1"/>
    </sheetView>
  </sheetViews>
  <sheetFormatPr defaultColWidth="9.140625" defaultRowHeight="12.75"/>
  <cols>
    <col min="1" max="1" width="2.57421875" style="0" customWidth="1"/>
    <col min="2" max="2" width="14.00390625" style="0" bestFit="1" customWidth="1"/>
    <col min="3" max="3" width="15.00390625" style="0" bestFit="1" customWidth="1"/>
    <col min="4" max="4" width="9.28125" style="0" bestFit="1" customWidth="1"/>
    <col min="7" max="7" width="13.8515625" style="0" bestFit="1" customWidth="1"/>
    <col min="10" max="10" width="9.57421875" style="0" bestFit="1" customWidth="1"/>
    <col min="13" max="13" width="9.28125" style="0" bestFit="1" customWidth="1"/>
    <col min="14" max="14" width="7.7109375" style="0" customWidth="1"/>
    <col min="16" max="16" width="9.28125" style="0" bestFit="1" customWidth="1"/>
    <col min="19" max="19" width="9.28125" style="0" bestFit="1" customWidth="1"/>
  </cols>
  <sheetData>
    <row r="1" ht="12.75">
      <c r="B1" s="66" t="s">
        <v>36</v>
      </c>
    </row>
    <row r="2" spans="2:19" ht="23.25">
      <c r="B2" s="9" t="s">
        <v>21</v>
      </c>
      <c r="C2" s="9"/>
      <c r="D2" s="5"/>
      <c r="E2" s="16"/>
      <c r="F2" s="17" t="s">
        <v>9</v>
      </c>
      <c r="G2" s="17"/>
      <c r="H2" s="9"/>
      <c r="I2" s="5"/>
      <c r="J2" s="19" t="s">
        <v>5</v>
      </c>
      <c r="K2" s="10"/>
      <c r="L2" s="10"/>
      <c r="M2" s="19" t="s">
        <v>6</v>
      </c>
      <c r="N2" s="19"/>
      <c r="O2" s="10"/>
      <c r="P2" s="13" t="s">
        <v>7</v>
      </c>
      <c r="Q2" s="12"/>
      <c r="R2" s="12"/>
      <c r="S2" s="12" t="s">
        <v>8</v>
      </c>
    </row>
    <row r="3" spans="5:19" ht="15.75">
      <c r="E3" s="3"/>
      <c r="F3" s="18" t="s">
        <v>29</v>
      </c>
      <c r="G3" s="3"/>
      <c r="J3" s="24">
        <v>420</v>
      </c>
      <c r="K3" s="24"/>
      <c r="L3" s="24"/>
      <c r="M3" s="24">
        <v>450</v>
      </c>
      <c r="N3" s="24"/>
      <c r="O3" s="25"/>
      <c r="P3" s="26">
        <v>16</v>
      </c>
      <c r="Q3" s="14"/>
      <c r="R3" s="12"/>
      <c r="S3" s="12">
        <v>2</v>
      </c>
    </row>
    <row r="4" spans="3:15" ht="18">
      <c r="C4" s="5"/>
      <c r="E4" s="3"/>
      <c r="F4" s="3"/>
      <c r="G4" s="3"/>
      <c r="H4" s="5"/>
      <c r="J4" s="3"/>
      <c r="K4" s="3"/>
      <c r="L4" s="3"/>
      <c r="M4" s="3"/>
      <c r="N4" s="3"/>
      <c r="O4" s="3"/>
    </row>
    <row r="5" spans="2:11" ht="18">
      <c r="B5" s="5" t="s">
        <v>11</v>
      </c>
      <c r="C5" s="20">
        <v>40760</v>
      </c>
      <c r="G5" s="59"/>
      <c r="H5" s="59"/>
      <c r="I5" s="59"/>
      <c r="J5" s="59"/>
      <c r="K5" s="59"/>
    </row>
    <row r="6" spans="7:14" ht="16.5" thickBot="1">
      <c r="G6" s="59"/>
      <c r="H6" s="59"/>
      <c r="I6" s="59"/>
      <c r="J6" s="59"/>
      <c r="K6" s="59"/>
      <c r="N6" t="b">
        <v>1</v>
      </c>
    </row>
    <row r="7" spans="2:14" ht="16.5" thickBot="1">
      <c r="B7" s="1" t="s">
        <v>0</v>
      </c>
      <c r="C7" s="1" t="s">
        <v>1</v>
      </c>
      <c r="D7" s="1"/>
      <c r="G7" s="59"/>
      <c r="H7" s="59"/>
      <c r="I7" s="59"/>
      <c r="J7" s="59"/>
      <c r="K7" s="59"/>
      <c r="N7" t="b">
        <v>1</v>
      </c>
    </row>
    <row r="8" spans="2:24" ht="15.75" customHeight="1" thickBot="1">
      <c r="B8" s="2"/>
      <c r="C8" s="2"/>
      <c r="D8" s="60"/>
      <c r="G8" s="59"/>
      <c r="H8" s="59"/>
      <c r="I8" s="59"/>
      <c r="J8" s="59"/>
      <c r="K8" s="59"/>
      <c r="W8" s="61" t="s">
        <v>34</v>
      </c>
      <c r="X8" s="57"/>
    </row>
    <row r="9" spans="2:25" ht="16.5" thickBot="1">
      <c r="B9" s="11">
        <v>420</v>
      </c>
      <c r="C9" s="21">
        <v>3.51</v>
      </c>
      <c r="D9" s="2">
        <f aca="true" t="shared" si="0" ref="D9:D24">IF($N$7,C9,NA())</f>
        <v>3.51</v>
      </c>
      <c r="G9" s="59"/>
      <c r="H9" s="59"/>
      <c r="I9" s="59"/>
      <c r="J9" s="59"/>
      <c r="K9" s="59"/>
      <c r="N9" t="b">
        <v>1</v>
      </c>
      <c r="X9" s="65">
        <f aca="true" t="shared" si="1" ref="X9:X18">100-100*POWER((C9-1)/(C9+1),2)</f>
        <v>69.02620931067203</v>
      </c>
      <c r="Y9" s="4">
        <f aca="true" t="shared" si="2" ref="Y9:Y24">IF($N$9,X9,NA())</f>
        <v>69.02620931067203</v>
      </c>
    </row>
    <row r="10" spans="2:25" ht="16.5" thickBot="1">
      <c r="B10" s="11">
        <v>422</v>
      </c>
      <c r="C10" s="21">
        <v>3.02</v>
      </c>
      <c r="D10" s="2">
        <f t="shared" si="0"/>
        <v>3.02</v>
      </c>
      <c r="G10" s="59"/>
      <c r="H10" s="59"/>
      <c r="I10" s="59"/>
      <c r="J10" s="59"/>
      <c r="K10" s="59"/>
      <c r="N10" t="b">
        <v>1</v>
      </c>
      <c r="X10" s="65">
        <f t="shared" si="1"/>
        <v>74.75062498453008</v>
      </c>
      <c r="Y10" s="4">
        <f t="shared" si="2"/>
        <v>74.75062498453008</v>
      </c>
    </row>
    <row r="11" spans="2:25" ht="13.5" thickBot="1">
      <c r="B11" s="11">
        <v>424</v>
      </c>
      <c r="C11" s="21">
        <v>2.51</v>
      </c>
      <c r="D11" s="2">
        <f t="shared" si="0"/>
        <v>2.51</v>
      </c>
      <c r="X11" s="65">
        <f t="shared" si="1"/>
        <v>81.49284502560856</v>
      </c>
      <c r="Y11" s="4">
        <f t="shared" si="2"/>
        <v>81.49284502560856</v>
      </c>
    </row>
    <row r="12" spans="2:25" ht="13.5" thickBot="1">
      <c r="B12" s="11">
        <v>426</v>
      </c>
      <c r="C12" s="21">
        <v>2.22</v>
      </c>
      <c r="D12" s="2">
        <f t="shared" si="0"/>
        <v>2.22</v>
      </c>
      <c r="X12" s="65">
        <f t="shared" si="1"/>
        <v>85.64484394892172</v>
      </c>
      <c r="Y12" s="4">
        <f t="shared" si="2"/>
        <v>85.64484394892172</v>
      </c>
    </row>
    <row r="13" spans="2:25" ht="13.5" thickBot="1">
      <c r="B13" s="11">
        <v>428</v>
      </c>
      <c r="C13" s="21">
        <v>1.84</v>
      </c>
      <c r="D13" s="2">
        <f t="shared" si="0"/>
        <v>1.84</v>
      </c>
      <c r="X13" s="65">
        <f t="shared" si="1"/>
        <v>91.25173576671295</v>
      </c>
      <c r="Y13" s="4">
        <f t="shared" si="2"/>
        <v>91.25173576671295</v>
      </c>
    </row>
    <row r="14" spans="2:25" ht="13.5" thickBot="1">
      <c r="B14" s="11">
        <v>430</v>
      </c>
      <c r="C14" s="21">
        <v>2</v>
      </c>
      <c r="D14" s="2">
        <f t="shared" si="0"/>
        <v>2</v>
      </c>
      <c r="X14" s="65">
        <f t="shared" si="1"/>
        <v>88.88888888888889</v>
      </c>
      <c r="Y14" s="4">
        <f t="shared" si="2"/>
        <v>88.88888888888889</v>
      </c>
    </row>
    <row r="15" spans="2:25" ht="13.5" thickBot="1">
      <c r="B15" s="11">
        <v>432</v>
      </c>
      <c r="C15" s="21">
        <v>2.81</v>
      </c>
      <c r="D15" s="2">
        <f t="shared" si="0"/>
        <v>2.81</v>
      </c>
      <c r="X15" s="65">
        <f t="shared" si="1"/>
        <v>77.43126597364306</v>
      </c>
      <c r="Y15" s="4">
        <f t="shared" si="2"/>
        <v>77.43126597364306</v>
      </c>
    </row>
    <row r="16" spans="2:25" ht="13.5" thickBot="1">
      <c r="B16" s="11">
        <v>434</v>
      </c>
      <c r="C16" s="21">
        <v>3.39</v>
      </c>
      <c r="D16" s="2">
        <f t="shared" si="0"/>
        <v>3.39</v>
      </c>
      <c r="X16" s="65">
        <f t="shared" si="1"/>
        <v>70.36078061031232</v>
      </c>
      <c r="Y16" s="4">
        <f t="shared" si="2"/>
        <v>70.36078061031232</v>
      </c>
    </row>
    <row r="17" spans="2:25" ht="13.5" thickBot="1">
      <c r="B17" s="11">
        <v>436</v>
      </c>
      <c r="C17" s="21">
        <v>3.85</v>
      </c>
      <c r="D17" s="2">
        <f t="shared" si="0"/>
        <v>3.85</v>
      </c>
      <c r="X17" s="65">
        <f t="shared" si="1"/>
        <v>65.46923158677862</v>
      </c>
      <c r="Y17" s="4">
        <f t="shared" si="2"/>
        <v>65.46923158677862</v>
      </c>
    </row>
    <row r="18" spans="2:25" ht="13.5" thickBot="1">
      <c r="B18" s="11">
        <v>438</v>
      </c>
      <c r="C18" s="21">
        <v>4.1</v>
      </c>
      <c r="D18" s="2">
        <f t="shared" si="0"/>
        <v>4.1</v>
      </c>
      <c r="X18" s="65">
        <f t="shared" si="1"/>
        <v>63.05267204921185</v>
      </c>
      <c r="Y18" s="4">
        <f t="shared" si="2"/>
        <v>63.05267204921185</v>
      </c>
    </row>
    <row r="19" spans="1:25" ht="13.5" thickBot="1">
      <c r="A19" s="3"/>
      <c r="B19" s="11">
        <v>440</v>
      </c>
      <c r="C19" s="21">
        <v>4.5</v>
      </c>
      <c r="D19" s="2">
        <f t="shared" si="0"/>
        <v>4.5</v>
      </c>
      <c r="X19" s="65">
        <f aca="true" t="shared" si="3" ref="X19:X24">100-100*POWER((C19-1)/(C19+1),2)</f>
        <v>59.50413223140496</v>
      </c>
      <c r="Y19" s="4">
        <f t="shared" si="2"/>
        <v>59.50413223140496</v>
      </c>
    </row>
    <row r="20" spans="1:25" ht="13.5" thickBot="1">
      <c r="A20" s="3"/>
      <c r="B20" s="11">
        <v>442</v>
      </c>
      <c r="C20" s="21">
        <v>4.72</v>
      </c>
      <c r="D20" s="2">
        <f t="shared" si="0"/>
        <v>4.72</v>
      </c>
      <c r="X20" s="65">
        <f t="shared" si="3"/>
        <v>57.70453322900876</v>
      </c>
      <c r="Y20" s="4">
        <f t="shared" si="2"/>
        <v>57.70453322900876</v>
      </c>
    </row>
    <row r="21" spans="1:25" ht="13.5" thickBot="1">
      <c r="A21" s="3"/>
      <c r="B21" s="11">
        <v>444</v>
      </c>
      <c r="C21" s="21">
        <v>4.9</v>
      </c>
      <c r="D21" s="2">
        <f t="shared" si="0"/>
        <v>4.9</v>
      </c>
      <c r="X21" s="65">
        <f t="shared" si="3"/>
        <v>56.30565929330652</v>
      </c>
      <c r="Y21" s="4">
        <f t="shared" si="2"/>
        <v>56.30565929330652</v>
      </c>
    </row>
    <row r="22" spans="2:25" ht="13.5" thickBot="1">
      <c r="B22" s="11">
        <v>446</v>
      </c>
      <c r="C22" s="21">
        <v>5.12</v>
      </c>
      <c r="D22" s="2">
        <f t="shared" si="0"/>
        <v>5.12</v>
      </c>
      <c r="X22" s="65">
        <f t="shared" si="3"/>
        <v>54.6798239993165</v>
      </c>
      <c r="Y22" s="4">
        <f t="shared" si="2"/>
        <v>54.6798239993165</v>
      </c>
    </row>
    <row r="23" spans="2:25" ht="13.5" thickBot="1">
      <c r="B23" s="11">
        <v>448</v>
      </c>
      <c r="C23" s="29">
        <v>5.32</v>
      </c>
      <c r="D23" s="2">
        <f t="shared" si="0"/>
        <v>5.32</v>
      </c>
      <c r="X23" s="65">
        <f t="shared" si="3"/>
        <v>53.27671847460343</v>
      </c>
      <c r="Y23" s="4">
        <f t="shared" si="2"/>
        <v>53.27671847460343</v>
      </c>
    </row>
    <row r="24" spans="2:25" ht="13.5" thickBot="1">
      <c r="B24" s="11">
        <v>450</v>
      </c>
      <c r="C24" s="29">
        <v>5.43</v>
      </c>
      <c r="D24" s="2">
        <f t="shared" si="0"/>
        <v>5.43</v>
      </c>
      <c r="X24" s="65">
        <f t="shared" si="3"/>
        <v>52.533686137830784</v>
      </c>
      <c r="Y24" s="4">
        <f t="shared" si="2"/>
        <v>52.533686137830784</v>
      </c>
    </row>
    <row r="27" spans="23:24" ht="14.25" customHeight="1" thickBot="1">
      <c r="W27" s="61" t="s">
        <v>35</v>
      </c>
      <c r="X27" s="57"/>
    </row>
    <row r="28" spans="24:25" ht="13.5" thickBot="1">
      <c r="X28" s="65">
        <f aca="true" t="shared" si="4" ref="X28:X37">100-100*POWER((C35-1)/(C35+1),2)</f>
        <v>58.59157793728413</v>
      </c>
      <c r="Y28" s="65">
        <f aca="true" t="shared" si="5" ref="Y28:Y43">IF($N$10,X28,NA())</f>
        <v>58.59157793728413</v>
      </c>
    </row>
    <row r="29" spans="24:25" ht="13.5" thickBot="1">
      <c r="X29" s="65">
        <f t="shared" si="4"/>
        <v>62.8662109375</v>
      </c>
      <c r="Y29" s="65">
        <f t="shared" si="5"/>
        <v>62.8662109375</v>
      </c>
    </row>
    <row r="30" spans="24:25" ht="13.5" thickBot="1">
      <c r="X30" s="65">
        <f t="shared" si="4"/>
        <v>67.83980809954835</v>
      </c>
      <c r="Y30" s="65">
        <f t="shared" si="5"/>
        <v>67.83980809954835</v>
      </c>
    </row>
    <row r="31" spans="2:25" ht="18.75" thickBot="1">
      <c r="B31" s="5" t="s">
        <v>12</v>
      </c>
      <c r="C31" s="20">
        <v>40882</v>
      </c>
      <c r="X31" s="65">
        <f t="shared" si="4"/>
        <v>69.79952925898871</v>
      </c>
      <c r="Y31" s="65">
        <f t="shared" si="5"/>
        <v>69.79952925898871</v>
      </c>
    </row>
    <row r="32" spans="24:25" ht="13.5" thickBot="1">
      <c r="X32" s="65">
        <f t="shared" si="4"/>
        <v>77.5623268698061</v>
      </c>
      <c r="Y32" s="65">
        <f t="shared" si="5"/>
        <v>77.5623268698061</v>
      </c>
    </row>
    <row r="33" spans="2:25" ht="16.5" thickBot="1">
      <c r="B33" s="1" t="s">
        <v>0</v>
      </c>
      <c r="C33" s="1" t="s">
        <v>1</v>
      </c>
      <c r="D33" s="1" t="s">
        <v>1</v>
      </c>
      <c r="X33" s="65">
        <f t="shared" si="4"/>
        <v>75</v>
      </c>
      <c r="Y33" s="65">
        <f t="shared" si="5"/>
        <v>75</v>
      </c>
    </row>
    <row r="34" spans="2:25" ht="13.5" thickBot="1">
      <c r="B34" s="2"/>
      <c r="C34" s="2"/>
      <c r="D34" s="2"/>
      <c r="X34" s="65">
        <f t="shared" si="4"/>
        <v>65.8710845821033</v>
      </c>
      <c r="Y34" s="65">
        <f t="shared" si="5"/>
        <v>65.8710845821033</v>
      </c>
    </row>
    <row r="35" spans="2:25" ht="13.5" thickBot="1">
      <c r="B35" s="11">
        <v>420</v>
      </c>
      <c r="C35" s="27">
        <v>4.61</v>
      </c>
      <c r="D35" s="2">
        <f aca="true" t="shared" si="6" ref="D35:D50">IF($N$6,C35,NA())</f>
        <v>4.61</v>
      </c>
      <c r="X35" s="65">
        <f t="shared" si="4"/>
        <v>60.44313491967878</v>
      </c>
      <c r="Y35" s="65">
        <f t="shared" si="5"/>
        <v>60.44313491967878</v>
      </c>
    </row>
    <row r="36" spans="2:25" ht="13.5" thickBot="1">
      <c r="B36" s="11">
        <v>422</v>
      </c>
      <c r="C36" s="27">
        <v>4.12</v>
      </c>
      <c r="D36" s="2">
        <f t="shared" si="6"/>
        <v>4.12</v>
      </c>
      <c r="X36" s="65">
        <f t="shared" si="4"/>
        <v>56.381712263022415</v>
      </c>
      <c r="Y36" s="65">
        <f t="shared" si="5"/>
        <v>56.381712263022415</v>
      </c>
    </row>
    <row r="37" spans="1:25" ht="13.5" thickBot="1">
      <c r="A37" s="3"/>
      <c r="B37" s="11">
        <v>424</v>
      </c>
      <c r="C37" s="27">
        <v>3.62</v>
      </c>
      <c r="D37" s="2">
        <f t="shared" si="6"/>
        <v>3.62</v>
      </c>
      <c r="X37" s="65">
        <f t="shared" si="4"/>
        <v>54.823972050524056</v>
      </c>
      <c r="Y37" s="65">
        <f t="shared" si="5"/>
        <v>54.823972050524056</v>
      </c>
    </row>
    <row r="38" spans="1:25" ht="13.5" thickBot="1">
      <c r="A38" s="3"/>
      <c r="B38" s="11">
        <v>426</v>
      </c>
      <c r="C38" s="27">
        <v>3.44</v>
      </c>
      <c r="D38" s="2">
        <f t="shared" si="6"/>
        <v>3.44</v>
      </c>
      <c r="X38" s="65">
        <f aca="true" t="shared" si="7" ref="X38:X43">100-100*POWER((C45-1)/(C45+1),2)</f>
        <v>51.81007958551936</v>
      </c>
      <c r="Y38" s="65">
        <f t="shared" si="5"/>
        <v>51.81007958551936</v>
      </c>
    </row>
    <row r="39" spans="1:25" ht="13.5" thickBot="1">
      <c r="A39" s="3"/>
      <c r="B39" s="11">
        <v>428</v>
      </c>
      <c r="C39" s="27">
        <v>2.8</v>
      </c>
      <c r="D39" s="2">
        <f t="shared" si="6"/>
        <v>2.8</v>
      </c>
      <c r="X39" s="65">
        <f t="shared" si="7"/>
        <v>50.66609977324264</v>
      </c>
      <c r="Y39" s="65">
        <f t="shared" si="5"/>
        <v>50.66609977324264</v>
      </c>
    </row>
    <row r="40" spans="2:25" ht="13.5" thickBot="1">
      <c r="B40" s="11">
        <v>430</v>
      </c>
      <c r="C40" s="27">
        <v>3</v>
      </c>
      <c r="D40" s="2">
        <f t="shared" si="6"/>
        <v>3</v>
      </c>
      <c r="X40" s="65">
        <f t="shared" si="7"/>
        <v>49.569418189455995</v>
      </c>
      <c r="Y40" s="65">
        <f t="shared" si="5"/>
        <v>49.569418189455995</v>
      </c>
    </row>
    <row r="41" spans="2:25" ht="13.5" thickBot="1">
      <c r="B41" s="11">
        <v>432</v>
      </c>
      <c r="C41" s="27">
        <v>3.81</v>
      </c>
      <c r="D41" s="2">
        <f t="shared" si="6"/>
        <v>3.81</v>
      </c>
      <c r="X41" s="65">
        <f t="shared" si="7"/>
        <v>48.28935740436814</v>
      </c>
      <c r="Y41" s="65">
        <f t="shared" si="5"/>
        <v>48.28935740436814</v>
      </c>
    </row>
    <row r="42" spans="2:25" ht="13.5" thickBot="1">
      <c r="B42" s="11">
        <v>434</v>
      </c>
      <c r="C42" s="27">
        <v>4.39</v>
      </c>
      <c r="D42" s="2">
        <f t="shared" si="6"/>
        <v>4.39</v>
      </c>
      <c r="X42" s="65">
        <f t="shared" si="7"/>
        <v>47.17967093672549</v>
      </c>
      <c r="Y42" s="65">
        <f t="shared" si="5"/>
        <v>47.17967093672549</v>
      </c>
    </row>
    <row r="43" spans="2:25" ht="13.5" thickBot="1">
      <c r="B43" s="11">
        <v>436</v>
      </c>
      <c r="C43" s="27">
        <v>4.89</v>
      </c>
      <c r="D43" s="2">
        <f t="shared" si="6"/>
        <v>4.89</v>
      </c>
      <c r="X43" s="65">
        <f t="shared" si="7"/>
        <v>46.749452154857565</v>
      </c>
      <c r="Y43" s="65">
        <f t="shared" si="5"/>
        <v>46.749452154857565</v>
      </c>
    </row>
    <row r="44" spans="2:25" ht="13.5" thickBot="1">
      <c r="B44" s="11">
        <v>438</v>
      </c>
      <c r="C44" s="27">
        <v>5.1</v>
      </c>
      <c r="D44" s="2">
        <f t="shared" si="6"/>
        <v>5.1</v>
      </c>
      <c r="Y44" s="10"/>
    </row>
    <row r="45" spans="2:25" ht="13.5" thickBot="1">
      <c r="B45" s="11">
        <v>440</v>
      </c>
      <c r="C45" s="27">
        <v>5.54</v>
      </c>
      <c r="D45" s="2">
        <f t="shared" si="6"/>
        <v>5.54</v>
      </c>
      <c r="Y45" s="3"/>
    </row>
    <row r="46" spans="2:25" ht="13.5" thickBot="1">
      <c r="B46" s="11">
        <v>442</v>
      </c>
      <c r="C46" s="27">
        <v>5.72</v>
      </c>
      <c r="D46" s="2">
        <f t="shared" si="6"/>
        <v>5.72</v>
      </c>
      <c r="Y46" s="3"/>
    </row>
    <row r="47" spans="2:4" ht="13.5" thickBot="1">
      <c r="B47" s="11">
        <v>444</v>
      </c>
      <c r="C47" s="27">
        <v>5.9</v>
      </c>
      <c r="D47" s="2">
        <f t="shared" si="6"/>
        <v>5.9</v>
      </c>
    </row>
    <row r="48" spans="2:4" ht="13.5" thickBot="1">
      <c r="B48" s="11">
        <v>446</v>
      </c>
      <c r="C48" s="27">
        <v>6.12</v>
      </c>
      <c r="D48" s="2">
        <f t="shared" si="6"/>
        <v>6.12</v>
      </c>
    </row>
    <row r="49" spans="2:4" ht="13.5" thickBot="1">
      <c r="B49" s="11">
        <v>448</v>
      </c>
      <c r="C49" s="28">
        <v>6.32</v>
      </c>
      <c r="D49" s="2">
        <f t="shared" si="6"/>
        <v>6.32</v>
      </c>
    </row>
    <row r="50" spans="2:4" ht="13.5" thickBot="1">
      <c r="B50" s="11">
        <v>450</v>
      </c>
      <c r="C50" s="28">
        <v>6.4</v>
      </c>
      <c r="D50" s="2">
        <f t="shared" si="6"/>
        <v>6.4</v>
      </c>
    </row>
    <row r="51" ht="12.75">
      <c r="X51" s="37"/>
    </row>
    <row r="58" spans="2:3" ht="18">
      <c r="B58" s="6" t="s">
        <v>8</v>
      </c>
      <c r="C58" s="6">
        <f>C31</f>
        <v>40882</v>
      </c>
    </row>
    <row r="59" ht="13.5" thickBot="1"/>
    <row r="60" spans="2:3" ht="32.25" thickBot="1">
      <c r="B60" s="1" t="s">
        <v>0</v>
      </c>
      <c r="C60" s="7" t="s">
        <v>2</v>
      </c>
    </row>
    <row r="61" spans="2:3" ht="13.5" thickBot="1">
      <c r="B61" s="2"/>
      <c r="C61" s="2"/>
    </row>
    <row r="62" spans="2:3" ht="13.5" thickBot="1">
      <c r="B62" s="11">
        <v>420</v>
      </c>
      <c r="C62" s="4">
        <v>1.1</v>
      </c>
    </row>
    <row r="63" spans="2:3" ht="13.5" thickBot="1">
      <c r="B63" s="11">
        <v>422</v>
      </c>
      <c r="C63" s="4">
        <v>1.1</v>
      </c>
    </row>
    <row r="64" spans="2:3" ht="13.5" thickBot="1">
      <c r="B64" s="11">
        <v>424</v>
      </c>
      <c r="C64" s="4">
        <v>1.11</v>
      </c>
    </row>
    <row r="65" spans="2:3" ht="13.5" thickBot="1">
      <c r="B65" s="11">
        <v>426</v>
      </c>
      <c r="C65" s="4">
        <v>1.22</v>
      </c>
    </row>
    <row r="66" spans="2:3" ht="13.5" thickBot="1">
      <c r="B66" s="11">
        <v>428</v>
      </c>
      <c r="C66" s="4">
        <v>0.96</v>
      </c>
    </row>
    <row r="67" spans="2:3" ht="13.5" thickBot="1">
      <c r="B67" s="11">
        <v>430</v>
      </c>
      <c r="C67" s="4">
        <v>1</v>
      </c>
    </row>
    <row r="68" spans="2:3" ht="13.5" thickBot="1">
      <c r="B68" s="11">
        <v>432</v>
      </c>
      <c r="C68" s="4">
        <v>1</v>
      </c>
    </row>
    <row r="69" spans="2:3" ht="13.5" thickBot="1">
      <c r="B69" s="11">
        <v>434</v>
      </c>
      <c r="C69" s="4">
        <v>1</v>
      </c>
    </row>
    <row r="70" spans="2:3" ht="13.5" thickBot="1">
      <c r="B70" s="11">
        <v>436</v>
      </c>
      <c r="C70" s="4">
        <v>1.04</v>
      </c>
    </row>
    <row r="71" spans="2:3" ht="13.5" thickBot="1">
      <c r="B71" s="11">
        <v>438</v>
      </c>
      <c r="C71" s="4">
        <v>1</v>
      </c>
    </row>
    <row r="72" spans="2:3" ht="13.5" thickBot="1">
      <c r="B72" s="11">
        <v>440</v>
      </c>
      <c r="C72" s="4">
        <v>1.04</v>
      </c>
    </row>
    <row r="73" spans="2:3" ht="13.5" thickBot="1">
      <c r="B73" s="11">
        <v>442</v>
      </c>
      <c r="C73" s="4">
        <v>1</v>
      </c>
    </row>
    <row r="74" spans="2:3" ht="13.5" thickBot="1">
      <c r="B74" s="11">
        <v>444</v>
      </c>
      <c r="C74" s="4">
        <v>1</v>
      </c>
    </row>
    <row r="75" spans="2:3" ht="13.5" thickBot="1">
      <c r="B75" s="11">
        <v>446</v>
      </c>
      <c r="C75" s="4">
        <v>1</v>
      </c>
    </row>
    <row r="76" spans="2:3" ht="13.5" thickBot="1">
      <c r="B76" s="11">
        <v>448</v>
      </c>
      <c r="C76" s="4">
        <v>1</v>
      </c>
    </row>
    <row r="77" spans="2:3" ht="13.5" thickBot="1">
      <c r="B77" s="11">
        <v>450</v>
      </c>
      <c r="C77" s="4">
        <v>0.9700000000000006</v>
      </c>
    </row>
  </sheetData>
  <sheetProtection/>
  <hyperlinks>
    <hyperlink ref="B1" r:id="rId1" display="www.meterbuilder.com"/>
  </hyperlink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67"/>
  <sheetViews>
    <sheetView workbookViewId="0" topLeftCell="B1">
      <selection activeCell="B1" sqref="B1"/>
    </sheetView>
  </sheetViews>
  <sheetFormatPr defaultColWidth="9.140625" defaultRowHeight="12.75"/>
  <cols>
    <col min="1" max="1" width="2.57421875" style="0" customWidth="1"/>
    <col min="2" max="2" width="14.00390625" style="0" bestFit="1" customWidth="1"/>
    <col min="3" max="3" width="15.00390625" style="0" bestFit="1" customWidth="1"/>
    <col min="4" max="4" width="9.28125" style="0" bestFit="1" customWidth="1"/>
    <col min="7" max="7" width="13.8515625" style="0" bestFit="1" customWidth="1"/>
    <col min="10" max="10" width="9.57421875" style="0" bestFit="1" customWidth="1"/>
    <col min="13" max="13" width="9.28125" style="0" bestFit="1" customWidth="1"/>
    <col min="14" max="14" width="7.7109375" style="0" customWidth="1"/>
    <col min="16" max="16" width="9.28125" style="0" bestFit="1" customWidth="1"/>
    <col min="19" max="19" width="9.28125" style="0" bestFit="1" customWidth="1"/>
  </cols>
  <sheetData>
    <row r="1" ht="12.75">
      <c r="B1" s="66" t="s">
        <v>36</v>
      </c>
    </row>
    <row r="2" spans="2:19" ht="27.75">
      <c r="B2" s="9" t="s">
        <v>23</v>
      </c>
      <c r="C2" s="9"/>
      <c r="D2" s="5"/>
      <c r="E2" s="16"/>
      <c r="F2" s="17" t="s">
        <v>9</v>
      </c>
      <c r="G2" s="17"/>
      <c r="H2" s="9"/>
      <c r="I2" s="5"/>
      <c r="J2" s="19" t="s">
        <v>5</v>
      </c>
      <c r="K2" s="10"/>
      <c r="L2" s="10"/>
      <c r="M2" s="19" t="s">
        <v>6</v>
      </c>
      <c r="N2" s="19"/>
      <c r="O2" s="10"/>
      <c r="P2" s="13" t="s">
        <v>7</v>
      </c>
      <c r="Q2" s="12"/>
      <c r="R2" s="12"/>
      <c r="S2" s="58" t="s">
        <v>33</v>
      </c>
    </row>
    <row r="3" spans="5:19" ht="15.75">
      <c r="E3" s="3"/>
      <c r="F3" s="18" t="s">
        <v>30</v>
      </c>
      <c r="G3" s="3"/>
      <c r="J3" s="24">
        <v>902</v>
      </c>
      <c r="K3" s="24"/>
      <c r="L3" s="24"/>
      <c r="M3" s="24">
        <v>928</v>
      </c>
      <c r="N3" s="24"/>
      <c r="O3" s="25"/>
      <c r="P3" s="26">
        <v>13</v>
      </c>
      <c r="Q3" s="14"/>
      <c r="R3" s="12"/>
      <c r="S3" s="12">
        <f>(M3-J3)/(P3-1)</f>
        <v>2.1666666666666665</v>
      </c>
    </row>
    <row r="4" spans="3:15" ht="18">
      <c r="C4" s="5"/>
      <c r="E4" s="3"/>
      <c r="F4" s="3"/>
      <c r="G4" s="3"/>
      <c r="H4" s="5"/>
      <c r="J4" s="3"/>
      <c r="K4" s="3"/>
      <c r="L4" s="3"/>
      <c r="M4" s="3"/>
      <c r="N4" s="3"/>
      <c r="O4" s="3"/>
    </row>
    <row r="5" spans="2:11" ht="18">
      <c r="B5" s="5" t="s">
        <v>11</v>
      </c>
      <c r="C5" s="20">
        <v>40760</v>
      </c>
      <c r="G5" s="59"/>
      <c r="H5" s="59"/>
      <c r="I5" s="59"/>
      <c r="J5" s="59"/>
      <c r="K5" s="59"/>
    </row>
    <row r="6" spans="7:14" ht="16.5" thickBot="1">
      <c r="G6" s="59"/>
      <c r="H6" s="59"/>
      <c r="I6" s="59"/>
      <c r="J6" s="59"/>
      <c r="K6" s="59"/>
      <c r="N6" t="b">
        <v>1</v>
      </c>
    </row>
    <row r="7" spans="2:14" ht="16.5" thickBot="1">
      <c r="B7" s="1" t="s">
        <v>0</v>
      </c>
      <c r="C7" s="1" t="s">
        <v>1</v>
      </c>
      <c r="D7" s="1"/>
      <c r="G7" s="59"/>
      <c r="H7" s="59"/>
      <c r="I7" s="59"/>
      <c r="J7" s="59"/>
      <c r="K7" s="59"/>
      <c r="N7" t="b">
        <v>1</v>
      </c>
    </row>
    <row r="8" spans="2:24" ht="15.75" customHeight="1" thickBot="1">
      <c r="B8" s="2"/>
      <c r="C8" s="2"/>
      <c r="D8" s="60"/>
      <c r="G8" s="59"/>
      <c r="H8" s="59"/>
      <c r="I8" s="59"/>
      <c r="J8" s="59"/>
      <c r="K8" s="59"/>
      <c r="W8" s="61" t="s">
        <v>34</v>
      </c>
      <c r="X8" s="57"/>
    </row>
    <row r="9" spans="2:25" ht="16.5" thickBot="1">
      <c r="B9" s="11">
        <v>902</v>
      </c>
      <c r="C9" s="21">
        <v>3.51</v>
      </c>
      <c r="D9" s="2">
        <f aca="true" t="shared" si="0" ref="D9:D21">IF($N$7,C9,NA())</f>
        <v>3.51</v>
      </c>
      <c r="G9" s="59"/>
      <c r="H9" s="59"/>
      <c r="I9" s="59"/>
      <c r="J9" s="59"/>
      <c r="K9" s="59"/>
      <c r="N9" t="b">
        <v>1</v>
      </c>
      <c r="X9" s="4">
        <f aca="true" t="shared" si="1" ref="X9:X18">100-100*POWER((C9-1)/(C9+1),2)</f>
        <v>69.02620931067203</v>
      </c>
      <c r="Y9" s="4">
        <f aca="true" t="shared" si="2" ref="Y9:Y21">IF($N$9,X9,NA())</f>
        <v>69.02620931067203</v>
      </c>
    </row>
    <row r="10" spans="2:25" ht="16.5" thickBot="1">
      <c r="B10" s="11">
        <v>904.1666666666666</v>
      </c>
      <c r="C10" s="21">
        <v>3.02</v>
      </c>
      <c r="D10" s="2">
        <f t="shared" si="0"/>
        <v>3.02</v>
      </c>
      <c r="G10" s="59"/>
      <c r="H10" s="59"/>
      <c r="I10" s="59"/>
      <c r="J10" s="59"/>
      <c r="K10" s="59"/>
      <c r="N10" t="b">
        <v>1</v>
      </c>
      <c r="X10" s="4">
        <f t="shared" si="1"/>
        <v>74.75062498453008</v>
      </c>
      <c r="Y10" s="4">
        <f t="shared" si="2"/>
        <v>74.75062498453008</v>
      </c>
    </row>
    <row r="11" spans="2:25" ht="13.5" thickBot="1">
      <c r="B11" s="11">
        <v>906.3333333333333</v>
      </c>
      <c r="C11" s="21">
        <v>2.51</v>
      </c>
      <c r="D11" s="2">
        <f t="shared" si="0"/>
        <v>2.51</v>
      </c>
      <c r="X11" s="4">
        <f t="shared" si="1"/>
        <v>81.49284502560856</v>
      </c>
      <c r="Y11" s="4">
        <f t="shared" si="2"/>
        <v>81.49284502560856</v>
      </c>
    </row>
    <row r="12" spans="2:25" ht="13.5" thickBot="1">
      <c r="B12" s="11">
        <v>908.5</v>
      </c>
      <c r="C12" s="21">
        <v>2.22</v>
      </c>
      <c r="D12" s="2">
        <f t="shared" si="0"/>
        <v>2.22</v>
      </c>
      <c r="X12" s="4">
        <f t="shared" si="1"/>
        <v>85.64484394892172</v>
      </c>
      <c r="Y12" s="4">
        <f t="shared" si="2"/>
        <v>85.64484394892172</v>
      </c>
    </row>
    <row r="13" spans="2:25" ht="13.5" thickBot="1">
      <c r="B13" s="11">
        <v>910.6666666666665</v>
      </c>
      <c r="C13" s="21">
        <v>1.84</v>
      </c>
      <c r="D13" s="2">
        <f t="shared" si="0"/>
        <v>1.84</v>
      </c>
      <c r="X13" s="4">
        <f t="shared" si="1"/>
        <v>91.25173576671295</v>
      </c>
      <c r="Y13" s="4">
        <f t="shared" si="2"/>
        <v>91.25173576671295</v>
      </c>
    </row>
    <row r="14" spans="2:25" ht="13.5" thickBot="1">
      <c r="B14" s="11">
        <v>912.8333333333331</v>
      </c>
      <c r="C14" s="21">
        <v>2</v>
      </c>
      <c r="D14" s="2">
        <f t="shared" si="0"/>
        <v>2</v>
      </c>
      <c r="X14" s="4">
        <f t="shared" si="1"/>
        <v>88.88888888888889</v>
      </c>
      <c r="Y14" s="4">
        <f t="shared" si="2"/>
        <v>88.88888888888889</v>
      </c>
    </row>
    <row r="15" spans="2:25" ht="13.5" thickBot="1">
      <c r="B15" s="11">
        <v>915</v>
      </c>
      <c r="C15" s="21">
        <v>2.81</v>
      </c>
      <c r="D15" s="2">
        <f t="shared" si="0"/>
        <v>2.81</v>
      </c>
      <c r="X15" s="4">
        <f t="shared" si="1"/>
        <v>77.43126597364306</v>
      </c>
      <c r="Y15" s="4">
        <f t="shared" si="2"/>
        <v>77.43126597364306</v>
      </c>
    </row>
    <row r="16" spans="2:25" ht="13.5" thickBot="1">
      <c r="B16" s="11">
        <v>917.1666666666664</v>
      </c>
      <c r="C16" s="21">
        <v>3.39</v>
      </c>
      <c r="D16" s="2">
        <f t="shared" si="0"/>
        <v>3.39</v>
      </c>
      <c r="X16" s="4">
        <f t="shared" si="1"/>
        <v>70.36078061031232</v>
      </c>
      <c r="Y16" s="4">
        <f t="shared" si="2"/>
        <v>70.36078061031232</v>
      </c>
    </row>
    <row r="17" spans="2:25" ht="13.5" thickBot="1">
      <c r="B17" s="11">
        <v>919.333333333333</v>
      </c>
      <c r="C17" s="21">
        <v>4.19</v>
      </c>
      <c r="D17" s="2">
        <f t="shared" si="0"/>
        <v>4.19</v>
      </c>
      <c r="X17" s="4">
        <f t="shared" si="1"/>
        <v>62.22133122463905</v>
      </c>
      <c r="Y17" s="4">
        <f t="shared" si="2"/>
        <v>62.22133122463905</v>
      </c>
    </row>
    <row r="18" spans="2:25" ht="13.5" thickBot="1">
      <c r="B18" s="11">
        <v>921.5</v>
      </c>
      <c r="C18" s="21">
        <v>4.42</v>
      </c>
      <c r="D18" s="2">
        <f t="shared" si="0"/>
        <v>4.42</v>
      </c>
      <c r="X18" s="4">
        <f t="shared" si="1"/>
        <v>60.18436568129519</v>
      </c>
      <c r="Y18" s="4">
        <f t="shared" si="2"/>
        <v>60.18436568129519</v>
      </c>
    </row>
    <row r="19" spans="1:25" ht="13.5" thickBot="1">
      <c r="A19" s="3"/>
      <c r="B19" s="11">
        <v>923.6666666666663</v>
      </c>
      <c r="C19" s="21">
        <v>4.67</v>
      </c>
      <c r="D19" s="2">
        <f t="shared" si="0"/>
        <v>4.67</v>
      </c>
      <c r="X19" s="4">
        <f>100-100*POWER((C19-1)/(C19+1),2)</f>
        <v>58.10463188476122</v>
      </c>
      <c r="Y19" s="4">
        <f t="shared" si="2"/>
        <v>58.10463188476122</v>
      </c>
    </row>
    <row r="20" spans="1:25" ht="13.5" thickBot="1">
      <c r="A20" s="3"/>
      <c r="B20" s="11">
        <v>925.8333333333329</v>
      </c>
      <c r="C20" s="21">
        <v>5.1</v>
      </c>
      <c r="D20" s="2">
        <f t="shared" si="0"/>
        <v>5.1</v>
      </c>
      <c r="X20" s="4">
        <f>100-100*POWER((C20-1)/(C20+1),2)</f>
        <v>54.823972050524056</v>
      </c>
      <c r="Y20" s="4">
        <f t="shared" si="2"/>
        <v>54.823972050524056</v>
      </c>
    </row>
    <row r="21" spans="1:25" ht="13.5" thickBot="1">
      <c r="A21" s="3"/>
      <c r="B21" s="11">
        <v>928</v>
      </c>
      <c r="C21" s="21">
        <v>5.25</v>
      </c>
      <c r="D21" s="2">
        <f t="shared" si="0"/>
        <v>5.25</v>
      </c>
      <c r="X21" s="4">
        <f>100-100*POWER((C21-1)/(C21+1),2)</f>
        <v>53.75999999999999</v>
      </c>
      <c r="Y21" s="4">
        <f t="shared" si="2"/>
        <v>53.75999999999999</v>
      </c>
    </row>
    <row r="26" spans="2:24" ht="18.75" thickBot="1">
      <c r="B26" s="5" t="s">
        <v>12</v>
      </c>
      <c r="C26" s="20">
        <v>40882</v>
      </c>
      <c r="W26" s="61" t="s">
        <v>35</v>
      </c>
      <c r="X26" s="57"/>
    </row>
    <row r="27" spans="24:25" ht="14.25" customHeight="1" thickBot="1">
      <c r="X27" s="4">
        <f aca="true" t="shared" si="3" ref="X27:X36">100-100*POWER((C30-1)/(C30+1),2)</f>
        <v>74.75062498453008</v>
      </c>
      <c r="Y27" s="4">
        <f aca="true" t="shared" si="4" ref="Y27:Y39">IF($N$10,X27,NA())</f>
        <v>74.75062498453008</v>
      </c>
    </row>
    <row r="28" spans="2:25" ht="16.5" thickBot="1">
      <c r="B28" s="1" t="s">
        <v>0</v>
      </c>
      <c r="C28" s="1" t="s">
        <v>1</v>
      </c>
      <c r="D28" s="1" t="s">
        <v>1</v>
      </c>
      <c r="X28" s="4">
        <f t="shared" si="3"/>
        <v>81.49284502560856</v>
      </c>
      <c r="Y28" s="4">
        <f t="shared" si="4"/>
        <v>81.49284502560856</v>
      </c>
    </row>
    <row r="29" spans="2:25" ht="13.5" thickBot="1">
      <c r="B29" s="2"/>
      <c r="C29" s="2"/>
      <c r="D29" s="2"/>
      <c r="X29" s="4">
        <f t="shared" si="3"/>
        <v>85.64484394892172</v>
      </c>
      <c r="Y29" s="4">
        <f t="shared" si="4"/>
        <v>85.64484394892172</v>
      </c>
    </row>
    <row r="30" spans="2:25" ht="13.5" thickBot="1">
      <c r="B30" s="11">
        <v>902</v>
      </c>
      <c r="C30" s="27">
        <v>3.02</v>
      </c>
      <c r="D30" s="2">
        <f aca="true" t="shared" si="5" ref="D30:D42">IF($N$6,C30,NA())</f>
        <v>3.02</v>
      </c>
      <c r="X30" s="4">
        <f t="shared" si="3"/>
        <v>91.25173576671295</v>
      </c>
      <c r="Y30" s="4">
        <f t="shared" si="4"/>
        <v>91.25173576671295</v>
      </c>
    </row>
    <row r="31" spans="2:25" ht="13.5" thickBot="1">
      <c r="B31" s="11">
        <v>904.1666666666666</v>
      </c>
      <c r="C31" s="27">
        <v>2.51</v>
      </c>
      <c r="D31" s="2">
        <f t="shared" si="5"/>
        <v>2.51</v>
      </c>
      <c r="X31" s="4">
        <f t="shared" si="3"/>
        <v>88.88888888888889</v>
      </c>
      <c r="Y31" s="4">
        <f t="shared" si="4"/>
        <v>88.88888888888889</v>
      </c>
    </row>
    <row r="32" spans="2:25" ht="13.5" thickBot="1">
      <c r="B32" s="11">
        <v>906.3333333333333</v>
      </c>
      <c r="C32" s="27">
        <v>2.22</v>
      </c>
      <c r="D32" s="2">
        <f t="shared" si="5"/>
        <v>2.22</v>
      </c>
      <c r="X32" s="4">
        <f t="shared" si="3"/>
        <v>77.43126597364306</v>
      </c>
      <c r="Y32" s="4">
        <f t="shared" si="4"/>
        <v>77.43126597364306</v>
      </c>
    </row>
    <row r="33" spans="2:25" ht="13.5" thickBot="1">
      <c r="B33" s="11">
        <v>908.5</v>
      </c>
      <c r="C33" s="27">
        <v>1.84</v>
      </c>
      <c r="D33" s="2">
        <f t="shared" si="5"/>
        <v>1.84</v>
      </c>
      <c r="X33" s="4">
        <f t="shared" si="3"/>
        <v>70.36078061031232</v>
      </c>
      <c r="Y33" s="4">
        <f t="shared" si="4"/>
        <v>70.36078061031232</v>
      </c>
    </row>
    <row r="34" spans="2:25" ht="13.5" thickBot="1">
      <c r="B34" s="11">
        <v>910.6666666666665</v>
      </c>
      <c r="C34" s="27">
        <v>2</v>
      </c>
      <c r="D34" s="2">
        <f t="shared" si="5"/>
        <v>2</v>
      </c>
      <c r="X34" s="4">
        <f t="shared" si="3"/>
        <v>62.22133122463905</v>
      </c>
      <c r="Y34" s="4">
        <f t="shared" si="4"/>
        <v>62.22133122463905</v>
      </c>
    </row>
    <row r="35" spans="2:25" ht="13.5" thickBot="1">
      <c r="B35" s="11">
        <v>912.8333333333331</v>
      </c>
      <c r="C35" s="27">
        <v>2.81</v>
      </c>
      <c r="D35" s="2">
        <f t="shared" si="5"/>
        <v>2.81</v>
      </c>
      <c r="X35" s="4">
        <f t="shared" si="3"/>
        <v>60.18436568129519</v>
      </c>
      <c r="Y35" s="4">
        <f t="shared" si="4"/>
        <v>60.18436568129519</v>
      </c>
    </row>
    <row r="36" spans="2:25" ht="13.5" thickBot="1">
      <c r="B36" s="11">
        <v>915</v>
      </c>
      <c r="C36" s="27">
        <v>3.39</v>
      </c>
      <c r="D36" s="2">
        <f t="shared" si="5"/>
        <v>3.39</v>
      </c>
      <c r="X36" s="4">
        <f t="shared" si="3"/>
        <v>58.10463188476122</v>
      </c>
      <c r="Y36" s="4">
        <f t="shared" si="4"/>
        <v>58.10463188476122</v>
      </c>
    </row>
    <row r="37" spans="1:25" ht="13.5" thickBot="1">
      <c r="A37" s="3"/>
      <c r="B37" s="11">
        <v>917.1666666666664</v>
      </c>
      <c r="C37" s="27">
        <v>4.19</v>
      </c>
      <c r="D37" s="2">
        <f t="shared" si="5"/>
        <v>4.19</v>
      </c>
      <c r="X37" s="4">
        <f>100-100*POWER((C40-1)/(C40+1),2)</f>
        <v>54.823972050524056</v>
      </c>
      <c r="Y37" s="4">
        <f t="shared" si="4"/>
        <v>54.823972050524056</v>
      </c>
    </row>
    <row r="38" spans="1:25" ht="13.5" thickBot="1">
      <c r="A38" s="3"/>
      <c r="B38" s="11">
        <v>919.333333333333</v>
      </c>
      <c r="C38" s="27">
        <v>4.42</v>
      </c>
      <c r="D38" s="2">
        <f t="shared" si="5"/>
        <v>4.42</v>
      </c>
      <c r="X38" s="4">
        <f>100-100*POWER((C41-1)/(C41+1),2)</f>
        <v>53.75999999999999</v>
      </c>
      <c r="Y38" s="4">
        <f t="shared" si="4"/>
        <v>53.75999999999999</v>
      </c>
    </row>
    <row r="39" spans="1:25" ht="13.5" thickBot="1">
      <c r="A39" s="3"/>
      <c r="B39" s="11">
        <v>921.5</v>
      </c>
      <c r="C39" s="27">
        <v>4.67</v>
      </c>
      <c r="D39" s="2">
        <f t="shared" si="5"/>
        <v>4.67</v>
      </c>
      <c r="X39" s="4">
        <f>100-100*POWER((C42-1)/(C42+1),2)</f>
        <v>52.734375</v>
      </c>
      <c r="Y39" s="4">
        <f t="shared" si="4"/>
        <v>52.734375</v>
      </c>
    </row>
    <row r="40" spans="2:4" ht="13.5" thickBot="1">
      <c r="B40" s="11">
        <v>923.6666666666663</v>
      </c>
      <c r="C40" s="28">
        <v>5.1</v>
      </c>
      <c r="D40" s="2">
        <f t="shared" si="5"/>
        <v>5.1</v>
      </c>
    </row>
    <row r="41" spans="2:4" ht="13.5" thickBot="1">
      <c r="B41" s="11">
        <v>925.8333333333329</v>
      </c>
      <c r="C41" s="28">
        <v>5.25</v>
      </c>
      <c r="D41" s="2">
        <f t="shared" si="5"/>
        <v>5.25</v>
      </c>
    </row>
    <row r="42" spans="2:4" ht="13.5" thickBot="1">
      <c r="B42" s="11">
        <v>928</v>
      </c>
      <c r="C42" s="28">
        <v>5.4</v>
      </c>
      <c r="D42" s="2">
        <f t="shared" si="5"/>
        <v>5.4</v>
      </c>
    </row>
    <row r="51" spans="2:3" ht="18">
      <c r="B51" s="6" t="s">
        <v>8</v>
      </c>
      <c r="C51" s="6">
        <f>C26</f>
        <v>40882</v>
      </c>
    </row>
    <row r="52" ht="13.5" thickBot="1"/>
    <row r="53" spans="2:3" ht="32.25" thickBot="1">
      <c r="B53" s="1" t="s">
        <v>0</v>
      </c>
      <c r="C53" s="7" t="s">
        <v>2</v>
      </c>
    </row>
    <row r="54" spans="2:3" ht="13.5" thickBot="1">
      <c r="B54" s="2"/>
      <c r="C54" s="2"/>
    </row>
    <row r="55" spans="2:3" ht="13.5" thickBot="1">
      <c r="B55" s="11">
        <v>902</v>
      </c>
      <c r="C55" s="4">
        <v>-0.49</v>
      </c>
    </row>
    <row r="56" spans="2:3" ht="13.5" thickBot="1">
      <c r="B56" s="11">
        <v>904.1666666666666</v>
      </c>
      <c r="C56" s="4">
        <v>-0.51</v>
      </c>
    </row>
    <row r="57" spans="2:3" ht="13.5" thickBot="1">
      <c r="B57" s="11">
        <v>906.3333333333333</v>
      </c>
      <c r="C57" s="4">
        <v>-0.29</v>
      </c>
    </row>
    <row r="58" spans="2:3" ht="13.5" thickBot="1">
      <c r="B58" s="11">
        <v>908.5</v>
      </c>
      <c r="C58" s="4">
        <v>-0.38</v>
      </c>
    </row>
    <row r="59" spans="2:3" ht="13.5" thickBot="1">
      <c r="B59" s="11">
        <v>910.6666666666665</v>
      </c>
      <c r="C59" s="4">
        <v>0.16</v>
      </c>
    </row>
    <row r="60" spans="2:3" ht="13.5" thickBot="1">
      <c r="B60" s="11">
        <v>912.8333333333331</v>
      </c>
      <c r="C60" s="4">
        <v>0.81</v>
      </c>
    </row>
    <row r="61" spans="2:3" ht="13.5" thickBot="1">
      <c r="B61" s="11">
        <v>915</v>
      </c>
      <c r="C61" s="4">
        <v>0.58</v>
      </c>
    </row>
    <row r="62" spans="2:3" ht="13.5" thickBot="1">
      <c r="B62" s="11">
        <v>917.1666666666664</v>
      </c>
      <c r="C62" s="4">
        <v>0.8</v>
      </c>
    </row>
    <row r="63" spans="2:3" ht="13.5" thickBot="1">
      <c r="B63" s="11">
        <v>919.333333333333</v>
      </c>
      <c r="C63" s="4">
        <v>0.23</v>
      </c>
    </row>
    <row r="64" spans="2:3" ht="13.5" thickBot="1">
      <c r="B64" s="11">
        <v>921.5</v>
      </c>
      <c r="C64" s="4">
        <v>0.25</v>
      </c>
    </row>
    <row r="65" spans="2:3" ht="13.5" thickBot="1">
      <c r="B65" s="11">
        <v>923.6666666666663</v>
      </c>
      <c r="C65" s="4">
        <v>0.43</v>
      </c>
    </row>
    <row r="66" spans="2:3" ht="13.5" thickBot="1">
      <c r="B66" s="11">
        <v>925.8333333333329</v>
      </c>
      <c r="C66" s="4">
        <v>0.15</v>
      </c>
    </row>
    <row r="67" spans="2:3" ht="13.5" thickBot="1">
      <c r="B67" s="11">
        <v>928</v>
      </c>
      <c r="C67" s="4">
        <v>0.15</v>
      </c>
    </row>
  </sheetData>
  <sheetProtection/>
  <hyperlinks>
    <hyperlink ref="B1" r:id="rId1" display="www.meterbuilder.com"/>
  </hyperlink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70"/>
  <sheetViews>
    <sheetView workbookViewId="0" topLeftCell="A1">
      <selection activeCell="E6" sqref="E6"/>
    </sheetView>
  </sheetViews>
  <sheetFormatPr defaultColWidth="9.140625" defaultRowHeight="12.75"/>
  <cols>
    <col min="1" max="1" width="2.57421875" style="0" customWidth="1"/>
    <col min="2" max="2" width="14.00390625" style="0" bestFit="1" customWidth="1"/>
    <col min="3" max="3" width="15.00390625" style="0" bestFit="1" customWidth="1"/>
    <col min="4" max="4" width="9.28125" style="0" bestFit="1" customWidth="1"/>
    <col min="7" max="7" width="13.8515625" style="0" bestFit="1" customWidth="1"/>
    <col min="10" max="10" width="9.57421875" style="0" bestFit="1" customWidth="1"/>
    <col min="13" max="13" width="9.28125" style="0" bestFit="1" customWidth="1"/>
    <col min="14" max="14" width="7.7109375" style="0" customWidth="1"/>
    <col min="16" max="16" width="9.28125" style="0" bestFit="1" customWidth="1"/>
    <col min="19" max="19" width="9.28125" style="0" bestFit="1" customWidth="1"/>
  </cols>
  <sheetData>
    <row r="1" ht="12.75">
      <c r="B1" s="66" t="s">
        <v>36</v>
      </c>
    </row>
    <row r="2" spans="2:19" ht="27.75">
      <c r="B2" s="9" t="s">
        <v>24</v>
      </c>
      <c r="C2" s="9"/>
      <c r="D2" s="5"/>
      <c r="E2" s="16"/>
      <c r="F2" s="17" t="s">
        <v>9</v>
      </c>
      <c r="G2" s="17"/>
      <c r="H2" s="9"/>
      <c r="I2" s="5"/>
      <c r="J2" s="19" t="s">
        <v>5</v>
      </c>
      <c r="K2" s="10"/>
      <c r="L2" s="10"/>
      <c r="M2" s="19" t="s">
        <v>6</v>
      </c>
      <c r="N2" s="19"/>
      <c r="O2" s="10"/>
      <c r="P2" s="13" t="s">
        <v>7</v>
      </c>
      <c r="Q2" s="12"/>
      <c r="R2" s="12"/>
      <c r="S2" s="58" t="s">
        <v>33</v>
      </c>
    </row>
    <row r="3" spans="5:19" ht="15.75">
      <c r="E3" s="3"/>
      <c r="F3" s="18" t="s">
        <v>31</v>
      </c>
      <c r="G3" s="3"/>
      <c r="J3" s="24">
        <v>1240</v>
      </c>
      <c r="K3" s="24"/>
      <c r="L3" s="24"/>
      <c r="M3" s="24">
        <v>1300</v>
      </c>
      <c r="N3" s="24"/>
      <c r="O3" s="25"/>
      <c r="P3" s="26">
        <v>16</v>
      </c>
      <c r="Q3" s="14"/>
      <c r="R3" s="12"/>
      <c r="S3" s="12">
        <f>(M3-J3)/(P3-1)</f>
        <v>4</v>
      </c>
    </row>
    <row r="4" spans="3:15" ht="18">
      <c r="C4" s="5"/>
      <c r="E4" s="3"/>
      <c r="F4" s="3"/>
      <c r="G4" s="3"/>
      <c r="H4" s="5"/>
      <c r="J4" s="3"/>
      <c r="K4" s="3"/>
      <c r="L4" s="3"/>
      <c r="M4" s="3"/>
      <c r="N4" s="3"/>
      <c r="O4" s="3"/>
    </row>
    <row r="5" spans="2:11" ht="18">
      <c r="B5" s="5" t="s">
        <v>11</v>
      </c>
      <c r="C5" s="20">
        <v>40760</v>
      </c>
      <c r="G5" s="59"/>
      <c r="H5" s="59"/>
      <c r="I5" s="59"/>
      <c r="J5" s="59"/>
      <c r="K5" s="59"/>
    </row>
    <row r="6" spans="7:14" ht="16.5" thickBot="1">
      <c r="G6" s="59"/>
      <c r="H6" s="59"/>
      <c r="I6" s="59"/>
      <c r="J6" s="59"/>
      <c r="K6" s="59"/>
      <c r="N6" t="b">
        <v>1</v>
      </c>
    </row>
    <row r="7" spans="2:14" ht="16.5" thickBot="1">
      <c r="B7" s="1" t="s">
        <v>0</v>
      </c>
      <c r="C7" s="1" t="s">
        <v>1</v>
      </c>
      <c r="D7" s="1"/>
      <c r="G7" s="59"/>
      <c r="H7" s="59"/>
      <c r="I7" s="59"/>
      <c r="J7" s="59"/>
      <c r="K7" s="59"/>
      <c r="N7" t="b">
        <v>1</v>
      </c>
    </row>
    <row r="8" spans="2:24" ht="15.75" customHeight="1" thickBot="1">
      <c r="B8" s="2"/>
      <c r="C8" s="2"/>
      <c r="D8" s="60"/>
      <c r="G8" s="59"/>
      <c r="H8" s="59"/>
      <c r="I8" s="59"/>
      <c r="J8" s="59"/>
      <c r="K8" s="59"/>
      <c r="W8" s="61" t="s">
        <v>34</v>
      </c>
      <c r="X8" s="57"/>
    </row>
    <row r="9" spans="2:25" ht="16.5" thickBot="1">
      <c r="B9" s="11">
        <v>1240</v>
      </c>
      <c r="C9" s="21">
        <v>3.51</v>
      </c>
      <c r="D9" s="2">
        <f aca="true" t="shared" si="0" ref="D9:D24">IF($N$7,C9,NA())</f>
        <v>3.51</v>
      </c>
      <c r="G9" s="59"/>
      <c r="H9" s="59"/>
      <c r="I9" s="59"/>
      <c r="J9" s="59"/>
      <c r="K9" s="59"/>
      <c r="N9" t="b">
        <v>1</v>
      </c>
      <c r="X9" s="4">
        <f aca="true" t="shared" si="1" ref="X9:X18">100-100*POWER((C9-1)/(C9+1),2)</f>
        <v>69.02620931067203</v>
      </c>
      <c r="Y9" s="4">
        <f aca="true" t="shared" si="2" ref="Y9:Y24">IF($N$9,X9,NA())</f>
        <v>69.02620931067203</v>
      </c>
    </row>
    <row r="10" spans="2:25" ht="16.5" thickBot="1">
      <c r="B10" s="11">
        <v>1244</v>
      </c>
      <c r="C10" s="21">
        <v>3.02</v>
      </c>
      <c r="D10" s="2">
        <f t="shared" si="0"/>
        <v>3.02</v>
      </c>
      <c r="G10" s="59"/>
      <c r="H10" s="59"/>
      <c r="I10" s="59"/>
      <c r="J10" s="59"/>
      <c r="K10" s="59"/>
      <c r="N10" t="b">
        <v>1</v>
      </c>
      <c r="X10" s="4">
        <f t="shared" si="1"/>
        <v>74.75062498453008</v>
      </c>
      <c r="Y10" s="4">
        <f t="shared" si="2"/>
        <v>74.75062498453008</v>
      </c>
    </row>
    <row r="11" spans="2:25" ht="13.5" thickBot="1">
      <c r="B11" s="11">
        <v>1248</v>
      </c>
      <c r="C11" s="21">
        <v>2.51</v>
      </c>
      <c r="D11" s="2">
        <f t="shared" si="0"/>
        <v>2.51</v>
      </c>
      <c r="X11" s="4">
        <f t="shared" si="1"/>
        <v>81.49284502560856</v>
      </c>
      <c r="Y11" s="4">
        <f t="shared" si="2"/>
        <v>81.49284502560856</v>
      </c>
    </row>
    <row r="12" spans="2:25" ht="13.5" thickBot="1">
      <c r="B12" s="11">
        <v>1252</v>
      </c>
      <c r="C12" s="21">
        <v>2.22</v>
      </c>
      <c r="D12" s="2">
        <f t="shared" si="0"/>
        <v>2.22</v>
      </c>
      <c r="X12" s="4">
        <f t="shared" si="1"/>
        <v>85.64484394892172</v>
      </c>
      <c r="Y12" s="4">
        <f t="shared" si="2"/>
        <v>85.64484394892172</v>
      </c>
    </row>
    <row r="13" spans="2:25" ht="13.5" thickBot="1">
      <c r="B13" s="11">
        <v>1256</v>
      </c>
      <c r="C13" s="21">
        <v>1.84</v>
      </c>
      <c r="D13" s="2">
        <f t="shared" si="0"/>
        <v>1.84</v>
      </c>
      <c r="X13" s="4">
        <f t="shared" si="1"/>
        <v>91.25173576671295</v>
      </c>
      <c r="Y13" s="4">
        <f t="shared" si="2"/>
        <v>91.25173576671295</v>
      </c>
    </row>
    <row r="14" spans="2:25" ht="13.5" thickBot="1">
      <c r="B14" s="11">
        <v>1260</v>
      </c>
      <c r="C14" s="21">
        <v>2</v>
      </c>
      <c r="D14" s="2">
        <f t="shared" si="0"/>
        <v>2</v>
      </c>
      <c r="X14" s="4">
        <f t="shared" si="1"/>
        <v>88.88888888888889</v>
      </c>
      <c r="Y14" s="4">
        <f t="shared" si="2"/>
        <v>88.88888888888889</v>
      </c>
    </row>
    <row r="15" spans="2:25" ht="13.5" thickBot="1">
      <c r="B15" s="11">
        <v>1264</v>
      </c>
      <c r="C15" s="21">
        <v>2.81</v>
      </c>
      <c r="D15" s="2">
        <f t="shared" si="0"/>
        <v>2.81</v>
      </c>
      <c r="X15" s="4">
        <f t="shared" si="1"/>
        <v>77.43126597364306</v>
      </c>
      <c r="Y15" s="4">
        <f t="shared" si="2"/>
        <v>77.43126597364306</v>
      </c>
    </row>
    <row r="16" spans="2:25" ht="13.5" thickBot="1">
      <c r="B16" s="11">
        <v>1268</v>
      </c>
      <c r="C16" s="21">
        <v>3.39</v>
      </c>
      <c r="D16" s="2">
        <f t="shared" si="0"/>
        <v>3.39</v>
      </c>
      <c r="X16" s="4">
        <f t="shared" si="1"/>
        <v>70.36078061031232</v>
      </c>
      <c r="Y16" s="4">
        <f t="shared" si="2"/>
        <v>70.36078061031232</v>
      </c>
    </row>
    <row r="17" spans="2:25" ht="13.5" thickBot="1">
      <c r="B17" s="11">
        <v>1272</v>
      </c>
      <c r="C17" s="21">
        <v>4.19</v>
      </c>
      <c r="D17" s="2">
        <f t="shared" si="0"/>
        <v>4.19</v>
      </c>
      <c r="X17" s="4">
        <f t="shared" si="1"/>
        <v>62.22133122463905</v>
      </c>
      <c r="Y17" s="4">
        <f t="shared" si="2"/>
        <v>62.22133122463905</v>
      </c>
    </row>
    <row r="18" spans="2:25" ht="13.5" thickBot="1">
      <c r="B18" s="11">
        <v>1276</v>
      </c>
      <c r="C18" s="21">
        <v>4.42</v>
      </c>
      <c r="D18" s="2">
        <f t="shared" si="0"/>
        <v>4.42</v>
      </c>
      <c r="X18" s="4">
        <f t="shared" si="1"/>
        <v>60.18436568129519</v>
      </c>
      <c r="Y18" s="4">
        <f t="shared" si="2"/>
        <v>60.18436568129519</v>
      </c>
    </row>
    <row r="19" spans="1:25" ht="13.5" thickBot="1">
      <c r="A19" s="3"/>
      <c r="B19" s="11">
        <v>1280</v>
      </c>
      <c r="C19" s="21">
        <v>4.67</v>
      </c>
      <c r="D19" s="2">
        <f t="shared" si="0"/>
        <v>4.67</v>
      </c>
      <c r="X19" s="4">
        <f aca="true" t="shared" si="3" ref="X19:X24">100-100*POWER((C19-1)/(C19+1),2)</f>
        <v>58.10463188476122</v>
      </c>
      <c r="Y19" s="4">
        <f t="shared" si="2"/>
        <v>58.10463188476122</v>
      </c>
    </row>
    <row r="20" spans="1:25" ht="13.5" thickBot="1">
      <c r="A20" s="3"/>
      <c r="B20" s="11">
        <v>1284</v>
      </c>
      <c r="C20" s="21">
        <v>5.1</v>
      </c>
      <c r="D20" s="2">
        <f t="shared" si="0"/>
        <v>5.1</v>
      </c>
      <c r="X20" s="4">
        <f t="shared" si="3"/>
        <v>54.823972050524056</v>
      </c>
      <c r="Y20" s="4">
        <f t="shared" si="2"/>
        <v>54.823972050524056</v>
      </c>
    </row>
    <row r="21" spans="1:25" ht="13.5" thickBot="1">
      <c r="A21" s="3"/>
      <c r="B21" s="11">
        <v>1288</v>
      </c>
      <c r="C21" s="21">
        <v>5.25</v>
      </c>
      <c r="D21" s="2">
        <f t="shared" si="0"/>
        <v>5.25</v>
      </c>
      <c r="X21" s="4">
        <f t="shared" si="3"/>
        <v>53.75999999999999</v>
      </c>
      <c r="Y21" s="4">
        <f t="shared" si="2"/>
        <v>53.75999999999999</v>
      </c>
    </row>
    <row r="22" spans="2:25" ht="13.5" thickBot="1">
      <c r="B22" s="11">
        <v>1292</v>
      </c>
      <c r="C22" s="21">
        <v>5.35</v>
      </c>
      <c r="D22" s="2">
        <f t="shared" si="0"/>
        <v>5.35</v>
      </c>
      <c r="X22" s="4">
        <f t="shared" si="3"/>
        <v>53.07210614421229</v>
      </c>
      <c r="Y22" s="4">
        <f t="shared" si="2"/>
        <v>53.07210614421229</v>
      </c>
    </row>
    <row r="23" spans="2:25" ht="13.5" thickBot="1">
      <c r="B23" s="11">
        <v>1296</v>
      </c>
      <c r="C23" s="29">
        <v>5.55</v>
      </c>
      <c r="D23" s="2">
        <f t="shared" si="0"/>
        <v>5.55</v>
      </c>
      <c r="X23" s="4">
        <f t="shared" si="3"/>
        <v>51.74523629159139</v>
      </c>
      <c r="Y23" s="4">
        <f t="shared" si="2"/>
        <v>51.74523629159139</v>
      </c>
    </row>
    <row r="24" spans="2:25" ht="13.5" thickBot="1">
      <c r="B24" s="11">
        <v>1300</v>
      </c>
      <c r="C24" s="29">
        <v>5.75</v>
      </c>
      <c r="D24" s="2">
        <f t="shared" si="0"/>
        <v>5.75</v>
      </c>
      <c r="X24" s="4">
        <f t="shared" si="3"/>
        <v>50.48010973936899</v>
      </c>
      <c r="Y24" s="4">
        <f t="shared" si="2"/>
        <v>50.48010973936899</v>
      </c>
    </row>
    <row r="27" spans="2:24" ht="14.25" customHeight="1" thickBot="1">
      <c r="B27" s="5" t="s">
        <v>12</v>
      </c>
      <c r="C27" s="20">
        <v>40882</v>
      </c>
      <c r="W27" s="61" t="s">
        <v>35</v>
      </c>
      <c r="X27" s="57"/>
    </row>
    <row r="28" spans="24:25" ht="13.5" thickBot="1">
      <c r="X28" s="4">
        <f aca="true" t="shared" si="4" ref="X28:X37">100-100*POWER((C31-1)/(C31+1),2)</f>
        <v>62.8662109375</v>
      </c>
      <c r="Y28" s="4">
        <f aca="true" t="shared" si="5" ref="Y28:Y43">IF($N$10,X28,NA())</f>
        <v>62.8662109375</v>
      </c>
    </row>
    <row r="29" spans="2:25" ht="16.5" thickBot="1">
      <c r="B29" s="1" t="s">
        <v>0</v>
      </c>
      <c r="C29" s="1" t="s">
        <v>1</v>
      </c>
      <c r="D29" s="1" t="s">
        <v>1</v>
      </c>
      <c r="X29" s="4">
        <f t="shared" si="4"/>
        <v>65.97222222222221</v>
      </c>
      <c r="Y29" s="4">
        <f t="shared" si="5"/>
        <v>65.97222222222221</v>
      </c>
    </row>
    <row r="30" spans="2:25" ht="13.5" thickBot="1">
      <c r="B30" s="2"/>
      <c r="C30" s="2"/>
      <c r="D30" s="2"/>
      <c r="X30" s="4">
        <f t="shared" si="4"/>
        <v>69.02620931067203</v>
      </c>
      <c r="Y30" s="4">
        <f t="shared" si="5"/>
        <v>69.02620931067203</v>
      </c>
    </row>
    <row r="31" spans="2:25" ht="13.5" thickBot="1">
      <c r="B31" s="11">
        <v>1240</v>
      </c>
      <c r="C31" s="27">
        <v>4.12</v>
      </c>
      <c r="D31" s="2">
        <f aca="true" t="shared" si="6" ref="D31:D46">IF($N$6,C31,NA())</f>
        <v>4.12</v>
      </c>
      <c r="X31" s="4">
        <f t="shared" si="4"/>
        <v>74.75062498453008</v>
      </c>
      <c r="Y31" s="4">
        <f t="shared" si="5"/>
        <v>74.75062498453008</v>
      </c>
    </row>
    <row r="32" spans="2:25" ht="13.5" thickBot="1">
      <c r="B32" s="11">
        <v>1244</v>
      </c>
      <c r="C32" s="27">
        <v>3.8</v>
      </c>
      <c r="D32" s="2">
        <f t="shared" si="6"/>
        <v>3.8</v>
      </c>
      <c r="X32" s="4">
        <f t="shared" si="4"/>
        <v>81.49284502560856</v>
      </c>
      <c r="Y32" s="4">
        <f t="shared" si="5"/>
        <v>81.49284502560856</v>
      </c>
    </row>
    <row r="33" spans="2:25" ht="13.5" thickBot="1">
      <c r="B33" s="11">
        <v>1248</v>
      </c>
      <c r="C33" s="27">
        <v>3.51</v>
      </c>
      <c r="D33" s="2">
        <f t="shared" si="6"/>
        <v>3.51</v>
      </c>
      <c r="X33" s="4">
        <f t="shared" si="4"/>
        <v>85.64484394892172</v>
      </c>
      <c r="Y33" s="4">
        <f t="shared" si="5"/>
        <v>85.64484394892172</v>
      </c>
    </row>
    <row r="34" spans="2:25" ht="13.5" thickBot="1">
      <c r="B34" s="11">
        <v>1252</v>
      </c>
      <c r="C34" s="27">
        <v>3.02</v>
      </c>
      <c r="D34" s="2">
        <f t="shared" si="6"/>
        <v>3.02</v>
      </c>
      <c r="X34" s="4">
        <f t="shared" si="4"/>
        <v>91.25173576671295</v>
      </c>
      <c r="Y34" s="4">
        <f t="shared" si="5"/>
        <v>91.25173576671295</v>
      </c>
    </row>
    <row r="35" spans="2:25" ht="13.5" thickBot="1">
      <c r="B35" s="11">
        <v>1256</v>
      </c>
      <c r="C35" s="27">
        <v>2.51</v>
      </c>
      <c r="D35" s="2">
        <f t="shared" si="6"/>
        <v>2.51</v>
      </c>
      <c r="X35" s="4">
        <f t="shared" si="4"/>
        <v>88.88888888888889</v>
      </c>
      <c r="Y35" s="4">
        <f t="shared" si="5"/>
        <v>88.88888888888889</v>
      </c>
    </row>
    <row r="36" spans="2:25" ht="13.5" thickBot="1">
      <c r="B36" s="11">
        <v>1260</v>
      </c>
      <c r="C36" s="27">
        <v>2.22</v>
      </c>
      <c r="D36" s="2">
        <f t="shared" si="6"/>
        <v>2.22</v>
      </c>
      <c r="X36" s="4">
        <f t="shared" si="4"/>
        <v>77.43126597364306</v>
      </c>
      <c r="Y36" s="4">
        <f t="shared" si="5"/>
        <v>77.43126597364306</v>
      </c>
    </row>
    <row r="37" spans="1:25" ht="13.5" thickBot="1">
      <c r="A37" s="3"/>
      <c r="B37" s="11">
        <v>1264</v>
      </c>
      <c r="C37" s="27">
        <v>1.84</v>
      </c>
      <c r="D37" s="2">
        <f t="shared" si="6"/>
        <v>1.84</v>
      </c>
      <c r="X37" s="4">
        <f t="shared" si="4"/>
        <v>70.36078061031232</v>
      </c>
      <c r="Y37" s="4">
        <f t="shared" si="5"/>
        <v>70.36078061031232</v>
      </c>
    </row>
    <row r="38" spans="1:25" ht="13.5" thickBot="1">
      <c r="A38" s="3"/>
      <c r="B38" s="11">
        <v>1268</v>
      </c>
      <c r="C38" s="27">
        <v>2</v>
      </c>
      <c r="D38" s="2">
        <f t="shared" si="6"/>
        <v>2</v>
      </c>
      <c r="X38" s="4">
        <f aca="true" t="shared" si="7" ref="X38:X43">100-100*POWER((C41-1)/(C41+1),2)</f>
        <v>62.22133122463905</v>
      </c>
      <c r="Y38" s="4">
        <f t="shared" si="5"/>
        <v>62.22133122463905</v>
      </c>
    </row>
    <row r="39" spans="1:25" ht="13.5" thickBot="1">
      <c r="A39" s="3"/>
      <c r="B39" s="11">
        <v>1272</v>
      </c>
      <c r="C39" s="27">
        <v>2.81</v>
      </c>
      <c r="D39" s="2">
        <f t="shared" si="6"/>
        <v>2.81</v>
      </c>
      <c r="X39" s="4">
        <f t="shared" si="7"/>
        <v>60.18436568129519</v>
      </c>
      <c r="Y39" s="4">
        <f t="shared" si="5"/>
        <v>60.18436568129519</v>
      </c>
    </row>
    <row r="40" spans="2:25" ht="13.5" thickBot="1">
      <c r="B40" s="11">
        <v>1276</v>
      </c>
      <c r="C40" s="27">
        <v>3.39</v>
      </c>
      <c r="D40" s="2">
        <f t="shared" si="6"/>
        <v>3.39</v>
      </c>
      <c r="X40" s="4">
        <f t="shared" si="7"/>
        <v>58.10463188476122</v>
      </c>
      <c r="Y40" s="4">
        <f t="shared" si="5"/>
        <v>58.10463188476122</v>
      </c>
    </row>
    <row r="41" spans="2:25" ht="13.5" thickBot="1">
      <c r="B41" s="11">
        <v>1280</v>
      </c>
      <c r="C41" s="27">
        <v>4.19</v>
      </c>
      <c r="D41" s="2">
        <f t="shared" si="6"/>
        <v>4.19</v>
      </c>
      <c r="X41" s="4">
        <f t="shared" si="7"/>
        <v>54.823972050524056</v>
      </c>
      <c r="Y41" s="4">
        <f t="shared" si="5"/>
        <v>54.823972050524056</v>
      </c>
    </row>
    <row r="42" spans="2:25" ht="13.5" thickBot="1">
      <c r="B42" s="11">
        <v>1284</v>
      </c>
      <c r="C42" s="27">
        <v>4.42</v>
      </c>
      <c r="D42" s="2">
        <f t="shared" si="6"/>
        <v>4.42</v>
      </c>
      <c r="X42" s="4">
        <f t="shared" si="7"/>
        <v>53.75999999999999</v>
      </c>
      <c r="Y42" s="4">
        <f t="shared" si="5"/>
        <v>53.75999999999999</v>
      </c>
    </row>
    <row r="43" spans="2:25" ht="13.5" thickBot="1">
      <c r="B43" s="11">
        <v>1288</v>
      </c>
      <c r="C43" s="27">
        <v>4.67</v>
      </c>
      <c r="D43" s="2">
        <f t="shared" si="6"/>
        <v>4.67</v>
      </c>
      <c r="X43" s="4">
        <f t="shared" si="7"/>
        <v>53.07210614421229</v>
      </c>
      <c r="Y43" s="4">
        <f t="shared" si="5"/>
        <v>53.07210614421229</v>
      </c>
    </row>
    <row r="44" spans="2:4" ht="13.5" thickBot="1">
      <c r="B44" s="11">
        <v>1292</v>
      </c>
      <c r="C44" s="27">
        <v>5.1</v>
      </c>
      <c r="D44" s="2">
        <f t="shared" si="6"/>
        <v>5.1</v>
      </c>
    </row>
    <row r="45" spans="2:4" ht="13.5" thickBot="1">
      <c r="B45" s="11">
        <v>1296</v>
      </c>
      <c r="C45" s="27">
        <v>5.25</v>
      </c>
      <c r="D45" s="2">
        <f t="shared" si="6"/>
        <v>5.25</v>
      </c>
    </row>
    <row r="46" spans="2:4" ht="13.5" thickBot="1">
      <c r="B46" s="11">
        <v>1300</v>
      </c>
      <c r="C46" s="27">
        <v>5.35</v>
      </c>
      <c r="D46" s="2">
        <f t="shared" si="6"/>
        <v>5.35</v>
      </c>
    </row>
    <row r="51" spans="2:3" ht="18">
      <c r="B51" s="6" t="s">
        <v>8</v>
      </c>
      <c r="C51" s="6">
        <f>C27</f>
        <v>40882</v>
      </c>
    </row>
    <row r="52" ht="13.5" thickBot="1"/>
    <row r="53" spans="2:3" ht="32.25" thickBot="1">
      <c r="B53" s="1" t="s">
        <v>0</v>
      </c>
      <c r="C53" s="7" t="s">
        <v>2</v>
      </c>
    </row>
    <row r="54" spans="2:3" ht="13.5" thickBot="1">
      <c r="B54" s="2"/>
      <c r="C54" s="2"/>
    </row>
    <row r="55" spans="2:3" ht="13.5" thickBot="1">
      <c r="B55" s="11">
        <v>1240</v>
      </c>
      <c r="C55" s="4">
        <v>0.61</v>
      </c>
    </row>
    <row r="56" spans="2:3" ht="13.5" thickBot="1">
      <c r="B56" s="11">
        <v>1244</v>
      </c>
      <c r="C56" s="4">
        <v>0.78</v>
      </c>
    </row>
    <row r="57" spans="2:3" ht="13.5" thickBot="1">
      <c r="B57" s="11">
        <v>1248</v>
      </c>
      <c r="C57" s="4">
        <v>1</v>
      </c>
    </row>
    <row r="58" spans="2:3" ht="13.5" thickBot="1">
      <c r="B58" s="11">
        <v>1252</v>
      </c>
      <c r="C58" s="4">
        <v>0.8</v>
      </c>
    </row>
    <row r="59" spans="2:3" ht="13.5" thickBot="1">
      <c r="B59" s="11">
        <v>1256</v>
      </c>
      <c r="C59" s="4">
        <v>0.67</v>
      </c>
    </row>
    <row r="60" spans="2:3" ht="13.5" thickBot="1">
      <c r="B60" s="11">
        <v>1260</v>
      </c>
      <c r="C60" s="4">
        <v>0.22</v>
      </c>
    </row>
    <row r="61" spans="2:3" ht="13.5" thickBot="1">
      <c r="B61" s="11">
        <v>1264</v>
      </c>
      <c r="C61" s="4">
        <v>-0.97</v>
      </c>
    </row>
    <row r="62" spans="2:3" ht="13.5" thickBot="1">
      <c r="B62" s="11">
        <v>1268</v>
      </c>
      <c r="C62" s="4">
        <v>-1.39</v>
      </c>
    </row>
    <row r="63" spans="2:3" ht="13.5" thickBot="1">
      <c r="B63" s="11">
        <v>1272</v>
      </c>
      <c r="C63" s="4">
        <v>-1.38</v>
      </c>
    </row>
    <row r="64" spans="2:3" ht="13.5" thickBot="1">
      <c r="B64" s="11">
        <v>1276</v>
      </c>
      <c r="C64" s="4">
        <v>-1.03</v>
      </c>
    </row>
    <row r="65" spans="2:3" ht="13.5" thickBot="1">
      <c r="B65" s="11">
        <v>1280</v>
      </c>
      <c r="C65" s="4">
        <v>-0.48</v>
      </c>
    </row>
    <row r="66" spans="2:3" ht="13.5" thickBot="1">
      <c r="B66" s="11">
        <v>1284</v>
      </c>
      <c r="C66" s="4">
        <v>-0.68</v>
      </c>
    </row>
    <row r="67" spans="2:3" ht="13.5" thickBot="1">
      <c r="B67" s="11">
        <v>1288</v>
      </c>
      <c r="C67" s="4">
        <v>-0.58</v>
      </c>
    </row>
    <row r="68" spans="2:3" ht="13.5" thickBot="1">
      <c r="B68" s="11">
        <v>1292</v>
      </c>
      <c r="C68" s="4">
        <v>-0.25</v>
      </c>
    </row>
    <row r="69" spans="2:3" ht="13.5" thickBot="1">
      <c r="B69" s="11">
        <v>1296</v>
      </c>
      <c r="C69" s="4">
        <v>-0.3</v>
      </c>
    </row>
    <row r="70" spans="2:3" ht="13.5" thickBot="1">
      <c r="B70" s="11">
        <v>1300</v>
      </c>
      <c r="C70" s="4">
        <v>-0.4</v>
      </c>
    </row>
  </sheetData>
  <sheetProtection/>
  <hyperlinks>
    <hyperlink ref="B1" r:id="rId1" display="www.meterbuilder.com"/>
  </hyperlink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5"/>
  <sheetViews>
    <sheetView workbookViewId="0" topLeftCell="A1">
      <selection activeCell="D5" sqref="D5"/>
    </sheetView>
  </sheetViews>
  <sheetFormatPr defaultColWidth="9.140625" defaultRowHeight="17.25" customHeight="1"/>
  <cols>
    <col min="1" max="1" width="2.57421875" style="0" customWidth="1"/>
    <col min="2" max="2" width="14.00390625" style="0" bestFit="1" customWidth="1"/>
    <col min="3" max="3" width="15.00390625" style="0" bestFit="1" customWidth="1"/>
    <col min="4" max="4" width="9.28125" style="0" bestFit="1" customWidth="1"/>
    <col min="7" max="7" width="13.8515625" style="0" bestFit="1" customWidth="1"/>
    <col min="10" max="10" width="9.57421875" style="0" bestFit="1" customWidth="1"/>
    <col min="13" max="13" width="9.28125" style="0" bestFit="1" customWidth="1"/>
    <col min="14" max="14" width="7.7109375" style="0" customWidth="1"/>
    <col min="16" max="16" width="9.28125" style="0" bestFit="1" customWidth="1"/>
    <col min="19" max="19" width="9.28125" style="0" bestFit="1" customWidth="1"/>
  </cols>
  <sheetData>
    <row r="1" ht="17.25" customHeight="1">
      <c r="B1" s="66" t="s">
        <v>36</v>
      </c>
    </row>
    <row r="2" spans="2:19" ht="17.25" customHeight="1">
      <c r="B2" s="9" t="s">
        <v>3</v>
      </c>
      <c r="C2" s="9"/>
      <c r="D2" s="5"/>
      <c r="E2" s="16"/>
      <c r="F2" s="17" t="s">
        <v>9</v>
      </c>
      <c r="G2" s="17"/>
      <c r="H2" s="9"/>
      <c r="I2" s="5"/>
      <c r="J2" s="19" t="s">
        <v>5</v>
      </c>
      <c r="K2" s="10"/>
      <c r="L2" s="10"/>
      <c r="M2" s="19" t="s">
        <v>6</v>
      </c>
      <c r="N2" s="19"/>
      <c r="O2" s="10"/>
      <c r="P2" s="13" t="s">
        <v>7</v>
      </c>
      <c r="Q2" s="12"/>
      <c r="R2" s="12"/>
      <c r="S2" s="58" t="s">
        <v>33</v>
      </c>
    </row>
    <row r="3" spans="5:19" ht="17.25" customHeight="1">
      <c r="E3" s="3"/>
      <c r="F3" s="18" t="s">
        <v>17</v>
      </c>
      <c r="G3" s="3"/>
      <c r="J3" s="24">
        <v>3.5</v>
      </c>
      <c r="K3" s="24"/>
      <c r="L3" s="24"/>
      <c r="M3" s="24">
        <v>4</v>
      </c>
      <c r="N3" s="24"/>
      <c r="O3" s="25"/>
      <c r="P3" s="26">
        <v>11</v>
      </c>
      <c r="Q3" s="14"/>
      <c r="R3" s="12"/>
      <c r="S3" s="12">
        <f>(M3-J3)/(P3-1)</f>
        <v>0.05</v>
      </c>
    </row>
    <row r="4" spans="3:15" ht="17.25" customHeight="1">
      <c r="C4" s="5"/>
      <c r="E4" s="3"/>
      <c r="F4" s="3"/>
      <c r="G4" s="3"/>
      <c r="H4" s="5"/>
      <c r="J4" s="3"/>
      <c r="K4" s="3"/>
      <c r="L4" s="3"/>
      <c r="M4" s="3"/>
      <c r="N4" s="3"/>
      <c r="O4" s="3"/>
    </row>
    <row r="5" spans="2:11" ht="17.25" customHeight="1">
      <c r="B5" s="5" t="s">
        <v>11</v>
      </c>
      <c r="C5" s="20">
        <v>40760</v>
      </c>
      <c r="G5" s="59"/>
      <c r="H5" s="59"/>
      <c r="I5" s="59"/>
      <c r="J5" s="59"/>
      <c r="K5" s="59"/>
    </row>
    <row r="6" spans="7:14" ht="17.25" customHeight="1" thickBot="1">
      <c r="G6" s="59"/>
      <c r="H6" s="59"/>
      <c r="I6" s="59"/>
      <c r="J6" s="59"/>
      <c r="K6" s="59"/>
      <c r="N6" t="b">
        <v>1</v>
      </c>
    </row>
    <row r="7" spans="2:14" ht="17.25" customHeight="1" thickBot="1">
      <c r="B7" s="1" t="s">
        <v>0</v>
      </c>
      <c r="C7" s="1" t="s">
        <v>1</v>
      </c>
      <c r="D7" s="1"/>
      <c r="G7" s="59"/>
      <c r="H7" s="59"/>
      <c r="I7" s="59"/>
      <c r="J7" s="59"/>
      <c r="K7" s="59"/>
      <c r="N7" t="b">
        <v>1</v>
      </c>
    </row>
    <row r="8" spans="2:24" ht="17.25" customHeight="1" thickBot="1">
      <c r="B8" s="2"/>
      <c r="C8" s="2"/>
      <c r="D8" s="60"/>
      <c r="G8" s="59"/>
      <c r="H8" s="59"/>
      <c r="I8" s="59"/>
      <c r="J8" s="59"/>
      <c r="K8" s="59"/>
      <c r="W8" s="61" t="s">
        <v>34</v>
      </c>
      <c r="X8" s="57"/>
    </row>
    <row r="9" spans="2:25" ht="17.25" customHeight="1" thickBot="1">
      <c r="B9" s="11">
        <v>3.5</v>
      </c>
      <c r="C9" s="21">
        <v>3.51</v>
      </c>
      <c r="D9" s="2">
        <f aca="true" t="shared" si="0" ref="D9:D19">IF($N$7,C9,NA())</f>
        <v>3.51</v>
      </c>
      <c r="G9" s="59"/>
      <c r="H9" s="59"/>
      <c r="I9" s="59"/>
      <c r="J9" s="59"/>
      <c r="K9" s="59"/>
      <c r="N9" t="b">
        <v>1</v>
      </c>
      <c r="X9" s="65">
        <f aca="true" t="shared" si="1" ref="X9:X18">100-100*POWER((C9-1)/(C9+1),2)</f>
        <v>69.02620931067203</v>
      </c>
      <c r="Y9" s="65">
        <f aca="true" t="shared" si="2" ref="Y9:Y19">IF($N$9,X9,NA())</f>
        <v>69.02620931067203</v>
      </c>
    </row>
    <row r="10" spans="2:25" ht="17.25" customHeight="1" thickBot="1">
      <c r="B10" s="11">
        <v>3.55</v>
      </c>
      <c r="C10" s="21">
        <v>3.02</v>
      </c>
      <c r="D10" s="2">
        <f t="shared" si="0"/>
        <v>3.02</v>
      </c>
      <c r="G10" s="59"/>
      <c r="H10" s="59"/>
      <c r="I10" s="59"/>
      <c r="J10" s="59"/>
      <c r="K10" s="59"/>
      <c r="N10" t="b">
        <v>1</v>
      </c>
      <c r="X10" s="65">
        <f t="shared" si="1"/>
        <v>74.75062498453008</v>
      </c>
      <c r="Y10" s="65">
        <f t="shared" si="2"/>
        <v>74.75062498453008</v>
      </c>
    </row>
    <row r="11" spans="2:25" ht="17.25" customHeight="1" thickBot="1">
      <c r="B11" s="11">
        <v>3.6</v>
      </c>
      <c r="C11" s="21">
        <v>2.51</v>
      </c>
      <c r="D11" s="2">
        <f t="shared" si="0"/>
        <v>2.51</v>
      </c>
      <c r="X11" s="65">
        <f t="shared" si="1"/>
        <v>81.49284502560856</v>
      </c>
      <c r="Y11" s="65">
        <f t="shared" si="2"/>
        <v>81.49284502560856</v>
      </c>
    </row>
    <row r="12" spans="2:25" ht="17.25" customHeight="1" thickBot="1">
      <c r="B12" s="11">
        <v>3.65</v>
      </c>
      <c r="C12" s="21">
        <v>2.22</v>
      </c>
      <c r="D12" s="2">
        <f t="shared" si="0"/>
        <v>2.22</v>
      </c>
      <c r="X12" s="65">
        <f t="shared" si="1"/>
        <v>85.64484394892172</v>
      </c>
      <c r="Y12" s="65">
        <f t="shared" si="2"/>
        <v>85.64484394892172</v>
      </c>
    </row>
    <row r="13" spans="2:25" ht="17.25" customHeight="1" thickBot="1">
      <c r="B13" s="11">
        <v>3.7</v>
      </c>
      <c r="C13" s="21">
        <v>1.84</v>
      </c>
      <c r="D13" s="2">
        <f t="shared" si="0"/>
        <v>1.84</v>
      </c>
      <c r="X13" s="65">
        <f t="shared" si="1"/>
        <v>91.25173576671295</v>
      </c>
      <c r="Y13" s="65">
        <f t="shared" si="2"/>
        <v>91.25173576671295</v>
      </c>
    </row>
    <row r="14" spans="2:25" ht="17.25" customHeight="1" thickBot="1">
      <c r="B14" s="11">
        <v>3.75</v>
      </c>
      <c r="C14" s="21">
        <v>2</v>
      </c>
      <c r="D14" s="2">
        <f t="shared" si="0"/>
        <v>2</v>
      </c>
      <c r="X14" s="65">
        <f t="shared" si="1"/>
        <v>88.88888888888889</v>
      </c>
      <c r="Y14" s="65">
        <f t="shared" si="2"/>
        <v>88.88888888888889</v>
      </c>
    </row>
    <row r="15" spans="2:25" ht="17.25" customHeight="1" thickBot="1">
      <c r="B15" s="11">
        <v>3.8</v>
      </c>
      <c r="C15" s="21">
        <v>2.81</v>
      </c>
      <c r="D15" s="2">
        <f t="shared" si="0"/>
        <v>2.81</v>
      </c>
      <c r="X15" s="65">
        <f t="shared" si="1"/>
        <v>77.43126597364306</v>
      </c>
      <c r="Y15" s="65">
        <f t="shared" si="2"/>
        <v>77.43126597364306</v>
      </c>
    </row>
    <row r="16" spans="2:25" ht="17.25" customHeight="1" thickBot="1">
      <c r="B16" s="11">
        <v>3.85</v>
      </c>
      <c r="C16" s="21">
        <v>3.39</v>
      </c>
      <c r="D16" s="2">
        <f t="shared" si="0"/>
        <v>3.39</v>
      </c>
      <c r="X16" s="65">
        <f t="shared" si="1"/>
        <v>70.36078061031232</v>
      </c>
      <c r="Y16" s="65">
        <f t="shared" si="2"/>
        <v>70.36078061031232</v>
      </c>
    </row>
    <row r="17" spans="2:25" ht="17.25" customHeight="1" thickBot="1">
      <c r="B17" s="11">
        <v>3.9</v>
      </c>
      <c r="C17" s="21">
        <v>4.19</v>
      </c>
      <c r="D17" s="2">
        <f t="shared" si="0"/>
        <v>4.19</v>
      </c>
      <c r="X17" s="65">
        <f t="shared" si="1"/>
        <v>62.22133122463905</v>
      </c>
      <c r="Y17" s="65">
        <f t="shared" si="2"/>
        <v>62.22133122463905</v>
      </c>
    </row>
    <row r="18" spans="2:25" ht="17.25" customHeight="1" thickBot="1">
      <c r="B18" s="11">
        <v>3.95</v>
      </c>
      <c r="C18" s="21">
        <v>4.42</v>
      </c>
      <c r="D18" s="2">
        <f t="shared" si="0"/>
        <v>4.42</v>
      </c>
      <c r="X18" s="65">
        <f t="shared" si="1"/>
        <v>60.18436568129519</v>
      </c>
      <c r="Y18" s="65">
        <f t="shared" si="2"/>
        <v>60.18436568129519</v>
      </c>
    </row>
    <row r="19" spans="1:25" ht="17.25" customHeight="1" thickBot="1">
      <c r="A19" s="3"/>
      <c r="B19" s="11">
        <v>4</v>
      </c>
      <c r="C19" s="21">
        <v>4.67</v>
      </c>
      <c r="D19" s="2">
        <f t="shared" si="0"/>
        <v>4.67</v>
      </c>
      <c r="X19" s="65">
        <f>100-100*POWER((C19-1)/(C19+1),2)</f>
        <v>58.10463188476122</v>
      </c>
      <c r="Y19" s="65">
        <f t="shared" si="2"/>
        <v>58.10463188476122</v>
      </c>
    </row>
    <row r="20" spans="1:4" ht="17.25" customHeight="1">
      <c r="A20" s="3"/>
      <c r="B20" s="3"/>
      <c r="C20" s="3"/>
      <c r="D20" s="3"/>
    </row>
    <row r="21" ht="17.25" customHeight="1">
      <c r="A21" s="3"/>
    </row>
    <row r="23" spans="23:24" ht="17.25" customHeight="1" thickBot="1">
      <c r="W23" s="61" t="s">
        <v>35</v>
      </c>
      <c r="X23" s="57"/>
    </row>
    <row r="24" spans="2:25" ht="17.25" customHeight="1" thickBot="1">
      <c r="B24" s="5" t="s">
        <v>12</v>
      </c>
      <c r="C24" s="20">
        <v>40882</v>
      </c>
      <c r="X24" s="65">
        <f aca="true" t="shared" si="3" ref="X24:X33">100-100*POWER((C28-1)/(C28+1),2)</f>
        <v>81.49284502560856</v>
      </c>
      <c r="Y24" s="65">
        <f aca="true" t="shared" si="4" ref="Y24:Y34">IF($N$10,X24,NA())</f>
        <v>81.49284502560856</v>
      </c>
    </row>
    <row r="25" spans="24:25" ht="17.25" customHeight="1" thickBot="1">
      <c r="X25" s="65">
        <f t="shared" si="3"/>
        <v>85.64484394892172</v>
      </c>
      <c r="Y25" s="65">
        <f t="shared" si="4"/>
        <v>85.64484394892172</v>
      </c>
    </row>
    <row r="26" spans="2:25" ht="17.25" customHeight="1" thickBot="1">
      <c r="B26" s="1" t="s">
        <v>0</v>
      </c>
      <c r="C26" s="1" t="s">
        <v>1</v>
      </c>
      <c r="D26" s="1" t="s">
        <v>1</v>
      </c>
      <c r="X26" s="65">
        <f t="shared" si="3"/>
        <v>91.25173576671295</v>
      </c>
      <c r="Y26" s="65">
        <f t="shared" si="4"/>
        <v>91.25173576671295</v>
      </c>
    </row>
    <row r="27" spans="2:25" ht="17.25" customHeight="1" thickBot="1">
      <c r="B27" s="2"/>
      <c r="C27" s="2"/>
      <c r="D27" s="2"/>
      <c r="X27" s="65">
        <f t="shared" si="3"/>
        <v>88.88888888888889</v>
      </c>
      <c r="Y27" s="65">
        <f t="shared" si="4"/>
        <v>88.88888888888889</v>
      </c>
    </row>
    <row r="28" spans="2:25" ht="17.25" customHeight="1" thickBot="1">
      <c r="B28" s="11">
        <v>3.5</v>
      </c>
      <c r="C28" s="22">
        <v>2.51</v>
      </c>
      <c r="D28" s="2">
        <f aca="true" t="shared" si="5" ref="D28:D38">IF($N$6,C28,NA())</f>
        <v>2.51</v>
      </c>
      <c r="X28" s="65">
        <f t="shared" si="3"/>
        <v>77.43126597364306</v>
      </c>
      <c r="Y28" s="65">
        <f t="shared" si="4"/>
        <v>77.43126597364306</v>
      </c>
    </row>
    <row r="29" spans="2:25" ht="17.25" customHeight="1" thickBot="1">
      <c r="B29" s="11">
        <v>3.55</v>
      </c>
      <c r="C29" s="22">
        <v>2.22</v>
      </c>
      <c r="D29" s="2">
        <f t="shared" si="5"/>
        <v>2.22</v>
      </c>
      <c r="X29" s="65">
        <f t="shared" si="3"/>
        <v>70.36078061031232</v>
      </c>
      <c r="Y29" s="65">
        <f t="shared" si="4"/>
        <v>70.36078061031232</v>
      </c>
    </row>
    <row r="30" spans="2:25" ht="17.25" customHeight="1" thickBot="1">
      <c r="B30" s="11">
        <v>3.6</v>
      </c>
      <c r="C30" s="22">
        <v>1.84</v>
      </c>
      <c r="D30" s="2">
        <f t="shared" si="5"/>
        <v>1.84</v>
      </c>
      <c r="X30" s="65">
        <f t="shared" si="3"/>
        <v>62.22133122463905</v>
      </c>
      <c r="Y30" s="65">
        <f t="shared" si="4"/>
        <v>62.22133122463905</v>
      </c>
    </row>
    <row r="31" spans="2:25" ht="17.25" customHeight="1" thickBot="1">
      <c r="B31" s="11">
        <v>3.65</v>
      </c>
      <c r="C31" s="22">
        <v>2</v>
      </c>
      <c r="D31" s="2">
        <f t="shared" si="5"/>
        <v>2</v>
      </c>
      <c r="X31" s="65">
        <f t="shared" si="3"/>
        <v>60.18436568129519</v>
      </c>
      <c r="Y31" s="65">
        <f t="shared" si="4"/>
        <v>60.18436568129519</v>
      </c>
    </row>
    <row r="32" spans="2:25" ht="17.25" customHeight="1" thickBot="1">
      <c r="B32" s="11">
        <v>3.7</v>
      </c>
      <c r="C32" s="22">
        <v>2.81</v>
      </c>
      <c r="D32" s="2">
        <f t="shared" si="5"/>
        <v>2.81</v>
      </c>
      <c r="X32" s="65">
        <f t="shared" si="3"/>
        <v>58.10463188476122</v>
      </c>
      <c r="Y32" s="65">
        <f t="shared" si="4"/>
        <v>58.10463188476122</v>
      </c>
    </row>
    <row r="33" spans="2:25" ht="17.25" customHeight="1" thickBot="1">
      <c r="B33" s="11">
        <v>3.75</v>
      </c>
      <c r="C33" s="22">
        <v>3.39</v>
      </c>
      <c r="D33" s="2">
        <f t="shared" si="5"/>
        <v>3.39</v>
      </c>
      <c r="X33" s="65">
        <f t="shared" si="3"/>
        <v>54.110301768990624</v>
      </c>
      <c r="Y33" s="65">
        <f t="shared" si="4"/>
        <v>54.110301768990624</v>
      </c>
    </row>
    <row r="34" spans="2:25" ht="17.25" customHeight="1" thickBot="1">
      <c r="B34" s="11">
        <v>3.8</v>
      </c>
      <c r="C34" s="22">
        <v>4.19</v>
      </c>
      <c r="D34" s="2">
        <f t="shared" si="5"/>
        <v>4.19</v>
      </c>
      <c r="X34" s="65">
        <f>100-100*POWER((C38-1)/(C38+1),2)</f>
        <v>52.071005917159766</v>
      </c>
      <c r="Y34" s="65">
        <f t="shared" si="4"/>
        <v>52.071005917159766</v>
      </c>
    </row>
    <row r="35" spans="2:4" ht="17.25" customHeight="1" thickBot="1">
      <c r="B35" s="11">
        <v>3.85</v>
      </c>
      <c r="C35" s="22">
        <v>4.42</v>
      </c>
      <c r="D35" s="2">
        <f t="shared" si="5"/>
        <v>4.42</v>
      </c>
    </row>
    <row r="36" spans="2:4" ht="17.25" customHeight="1" thickBot="1">
      <c r="B36" s="11">
        <v>3.9</v>
      </c>
      <c r="C36" s="22">
        <v>4.67</v>
      </c>
      <c r="D36" s="2">
        <f t="shared" si="5"/>
        <v>4.67</v>
      </c>
    </row>
    <row r="37" spans="1:4" ht="17.25" customHeight="1" thickBot="1">
      <c r="A37" s="3"/>
      <c r="B37" s="11">
        <v>3.95</v>
      </c>
      <c r="C37" s="23">
        <v>5.2</v>
      </c>
      <c r="D37" s="2">
        <f t="shared" si="5"/>
        <v>5.2</v>
      </c>
    </row>
    <row r="38" spans="1:4" ht="17.25" customHeight="1" thickBot="1">
      <c r="A38" s="3"/>
      <c r="B38" s="11">
        <v>4</v>
      </c>
      <c r="C38" s="23">
        <v>5.5</v>
      </c>
      <c r="D38" s="2">
        <f t="shared" si="5"/>
        <v>5.5</v>
      </c>
    </row>
    <row r="39" spans="1:4" ht="17.25" customHeight="1">
      <c r="A39" s="3"/>
      <c r="B39" s="3"/>
      <c r="C39" s="8"/>
      <c r="D39" s="3"/>
    </row>
    <row r="40" spans="2:4" ht="17.25" customHeight="1">
      <c r="B40" s="3"/>
      <c r="C40" s="3"/>
      <c r="D40" s="3"/>
    </row>
    <row r="41" ht="17.25" customHeight="1">
      <c r="D41" s="3"/>
    </row>
    <row r="42" ht="17.25" customHeight="1">
      <c r="B42" s="5"/>
    </row>
    <row r="50" ht="17.25" customHeight="1">
      <c r="W50" s="37"/>
    </row>
    <row r="51" spans="2:3" ht="17.25" customHeight="1">
      <c r="B51" s="6" t="s">
        <v>8</v>
      </c>
      <c r="C51" s="6">
        <f>C24</f>
        <v>40882</v>
      </c>
    </row>
    <row r="52" ht="17.25" customHeight="1" thickBot="1"/>
    <row r="53" spans="2:3" ht="17.25" customHeight="1" thickBot="1">
      <c r="B53" s="1" t="s">
        <v>0</v>
      </c>
      <c r="C53" s="7" t="s">
        <v>2</v>
      </c>
    </row>
    <row r="54" spans="2:3" ht="17.25" customHeight="1" thickBot="1">
      <c r="B54" s="2"/>
      <c r="C54" s="2"/>
    </row>
    <row r="55" spans="2:3" ht="17.25" customHeight="1" thickBot="1">
      <c r="B55" s="11">
        <f>$J$3</f>
        <v>3.5</v>
      </c>
      <c r="C55" s="4">
        <f aca="true" t="shared" si="6" ref="C55:C65">C28-C9</f>
        <v>-1</v>
      </c>
    </row>
    <row r="56" spans="2:3" ht="17.25" customHeight="1" thickBot="1">
      <c r="B56" s="11">
        <f aca="true" t="shared" si="7" ref="B56:B64">B55+$S$3</f>
        <v>3.55</v>
      </c>
      <c r="C56" s="4">
        <f t="shared" si="6"/>
        <v>-0.7999999999999998</v>
      </c>
    </row>
    <row r="57" spans="2:3" ht="17.25" customHeight="1" thickBot="1">
      <c r="B57" s="11">
        <f t="shared" si="7"/>
        <v>3.5999999999999996</v>
      </c>
      <c r="C57" s="4">
        <f t="shared" si="6"/>
        <v>-0.6699999999999997</v>
      </c>
    </row>
    <row r="58" spans="2:3" ht="17.25" customHeight="1" thickBot="1">
      <c r="B58" s="11">
        <f t="shared" si="7"/>
        <v>3.6499999999999995</v>
      </c>
      <c r="C58" s="4">
        <f t="shared" si="6"/>
        <v>-0.2200000000000002</v>
      </c>
    </row>
    <row r="59" spans="2:3" ht="17.25" customHeight="1" thickBot="1">
      <c r="B59" s="11">
        <f t="shared" si="7"/>
        <v>3.6999999999999993</v>
      </c>
      <c r="C59" s="4">
        <f t="shared" si="6"/>
        <v>0.97</v>
      </c>
    </row>
    <row r="60" spans="2:3" ht="17.25" customHeight="1" thickBot="1">
      <c r="B60" s="11">
        <f t="shared" si="7"/>
        <v>3.749999999999999</v>
      </c>
      <c r="C60" s="4">
        <f t="shared" si="6"/>
        <v>1.3900000000000001</v>
      </c>
    </row>
    <row r="61" spans="2:3" ht="17.25" customHeight="1" thickBot="1">
      <c r="B61" s="11">
        <f t="shared" si="7"/>
        <v>3.799999999999999</v>
      </c>
      <c r="C61" s="4">
        <f t="shared" si="6"/>
        <v>1.3800000000000003</v>
      </c>
    </row>
    <row r="62" spans="2:3" ht="17.25" customHeight="1" thickBot="1">
      <c r="B62" s="11">
        <f t="shared" si="7"/>
        <v>3.8499999999999988</v>
      </c>
      <c r="C62" s="4">
        <f t="shared" si="6"/>
        <v>1.0299999999999998</v>
      </c>
    </row>
    <row r="63" spans="2:3" ht="17.25" customHeight="1" thickBot="1">
      <c r="B63" s="11">
        <f t="shared" si="7"/>
        <v>3.8999999999999986</v>
      </c>
      <c r="C63" s="4">
        <f t="shared" si="6"/>
        <v>0.47999999999999954</v>
      </c>
    </row>
    <row r="64" spans="2:3" ht="17.25" customHeight="1" thickBot="1">
      <c r="B64" s="11">
        <f t="shared" si="7"/>
        <v>3.9499999999999984</v>
      </c>
      <c r="C64" s="4">
        <f t="shared" si="6"/>
        <v>0.7800000000000002</v>
      </c>
    </row>
    <row r="65" spans="2:3" ht="17.25" customHeight="1" thickBot="1">
      <c r="B65" s="11">
        <f>B64+$S$3</f>
        <v>3.9999999999999982</v>
      </c>
      <c r="C65" s="4">
        <f t="shared" si="6"/>
        <v>0.8300000000000001</v>
      </c>
    </row>
  </sheetData>
  <sheetProtection/>
  <hyperlinks>
    <hyperlink ref="B1" r:id="rId1" display="www.meterbuilder.com"/>
  </hyperlink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T80"/>
  <sheetViews>
    <sheetView zoomScalePageLayoutView="0" workbookViewId="0" topLeftCell="A1">
      <selection activeCell="B1" sqref="B1"/>
    </sheetView>
  </sheetViews>
  <sheetFormatPr defaultColWidth="9.140625" defaultRowHeight="12.75"/>
  <cols>
    <col min="3" max="4" width="13.8515625" style="0" bestFit="1" customWidth="1"/>
    <col min="8" max="8" width="13.8515625" style="0" bestFit="1" customWidth="1"/>
    <col min="15" max="15" width="7.7109375" style="0" customWidth="1"/>
  </cols>
  <sheetData>
    <row r="1" ht="12.75">
      <c r="B1" s="66" t="s">
        <v>36</v>
      </c>
    </row>
    <row r="2" spans="3:20" ht="23.25">
      <c r="C2" s="50" t="s">
        <v>28</v>
      </c>
      <c r="D2" s="9"/>
      <c r="E2" s="5"/>
      <c r="F2" s="16"/>
      <c r="G2" s="17" t="s">
        <v>9</v>
      </c>
      <c r="H2" s="17"/>
      <c r="I2" s="9"/>
      <c r="J2" s="5"/>
      <c r="K2" s="19"/>
      <c r="L2" s="10"/>
      <c r="M2" s="10"/>
      <c r="N2" s="19"/>
      <c r="O2" s="19"/>
      <c r="P2" s="10"/>
      <c r="Q2" s="13"/>
      <c r="R2" s="12"/>
      <c r="S2" s="12"/>
      <c r="T2" s="12"/>
    </row>
    <row r="3" spans="6:20" ht="15.75">
      <c r="F3" s="3"/>
      <c r="G3" s="18" t="s">
        <v>13</v>
      </c>
      <c r="H3" s="3"/>
      <c r="K3" s="43"/>
      <c r="L3" s="43"/>
      <c r="M3" s="43"/>
      <c r="N3" s="43"/>
      <c r="O3" s="24"/>
      <c r="P3" s="25"/>
      <c r="Q3" s="26"/>
      <c r="R3" s="14"/>
      <c r="S3" s="12"/>
      <c r="T3" s="12"/>
    </row>
    <row r="4" spans="4:16" ht="18">
      <c r="D4" s="5"/>
      <c r="F4" s="3"/>
      <c r="G4" s="3"/>
      <c r="H4" s="3"/>
      <c r="I4" s="5"/>
      <c r="K4" s="3"/>
      <c r="L4" s="3"/>
      <c r="M4" s="3"/>
      <c r="N4" s="3"/>
      <c r="O4" s="3"/>
      <c r="P4" s="3"/>
    </row>
    <row r="5" spans="3:4" ht="18">
      <c r="C5" s="5" t="s">
        <v>11</v>
      </c>
      <c r="D5" s="20">
        <v>40760</v>
      </c>
    </row>
    <row r="6" ht="13.5" thickBot="1"/>
    <row r="7" spans="3:4" ht="16.5" thickBot="1">
      <c r="C7" s="1" t="s">
        <v>0</v>
      </c>
      <c r="D7" s="1" t="s">
        <v>1</v>
      </c>
    </row>
    <row r="8" spans="3:4" ht="13.5" thickBot="1">
      <c r="C8" s="2"/>
      <c r="D8" s="2"/>
    </row>
    <row r="9" spans="3:4" ht="13.5" thickBot="1">
      <c r="C9" s="44">
        <v>5.3305</v>
      </c>
      <c r="D9" s="21">
        <v>3.51</v>
      </c>
    </row>
    <row r="10" spans="3:4" ht="13.5" thickBot="1">
      <c r="C10" s="44">
        <v>5.3465</v>
      </c>
      <c r="D10" s="21">
        <v>3.02</v>
      </c>
    </row>
    <row r="11" spans="3:4" ht="13.5" thickBot="1">
      <c r="C11" s="44">
        <v>5.3665</v>
      </c>
      <c r="D11" s="21">
        <v>2.51</v>
      </c>
    </row>
    <row r="12" spans="3:4" ht="13.5" thickBot="1">
      <c r="C12" s="44">
        <v>5.3715</v>
      </c>
      <c r="D12" s="21">
        <v>2.22</v>
      </c>
    </row>
    <row r="13" spans="3:4" ht="13.5" thickBot="1">
      <c r="C13" s="44">
        <v>5.4035</v>
      </c>
      <c r="D13" s="21">
        <v>1.84</v>
      </c>
    </row>
    <row r="14" spans="2:5" ht="12.75">
      <c r="B14" s="3"/>
      <c r="C14" s="45"/>
      <c r="D14" s="39"/>
      <c r="E14" s="3"/>
    </row>
    <row r="15" spans="2:5" ht="12.75">
      <c r="B15" s="3"/>
      <c r="C15" s="45"/>
      <c r="D15" s="39"/>
      <c r="E15" s="3"/>
    </row>
    <row r="16" spans="2:5" ht="12.75">
      <c r="B16" s="3"/>
      <c r="C16" s="45"/>
      <c r="D16" s="39"/>
      <c r="E16" s="3"/>
    </row>
    <row r="17" spans="2:5" ht="12.75">
      <c r="B17" s="3"/>
      <c r="C17" s="45"/>
      <c r="D17" s="39"/>
      <c r="E17" s="3"/>
    </row>
    <row r="18" spans="2:5" ht="12.75">
      <c r="B18" s="3"/>
      <c r="C18" s="45"/>
      <c r="D18" s="39"/>
      <c r="E18" s="3"/>
    </row>
    <row r="19" spans="2:5" ht="12.75">
      <c r="B19" s="3"/>
      <c r="C19" s="45"/>
      <c r="D19" s="39"/>
      <c r="E19" s="3"/>
    </row>
    <row r="20" spans="2:5" ht="12.75">
      <c r="B20" s="3"/>
      <c r="C20" s="45"/>
      <c r="D20" s="39"/>
      <c r="E20" s="3"/>
    </row>
    <row r="21" spans="2:5" ht="12.75">
      <c r="B21" s="3"/>
      <c r="C21" s="45"/>
      <c r="D21" s="39"/>
      <c r="E21" s="3"/>
    </row>
    <row r="22" spans="2:5" ht="12.75">
      <c r="B22" s="3"/>
      <c r="C22" s="45"/>
      <c r="D22" s="35"/>
      <c r="E22" s="3"/>
    </row>
    <row r="23" spans="2:5" ht="12.75">
      <c r="B23" s="3"/>
      <c r="C23" s="45"/>
      <c r="D23" s="3"/>
      <c r="E23" s="3"/>
    </row>
    <row r="24" spans="2:5" ht="12.75">
      <c r="B24" s="3"/>
      <c r="C24" s="45"/>
      <c r="D24" s="3"/>
      <c r="E24" s="3"/>
    </row>
    <row r="25" spans="2:4" ht="12.75">
      <c r="B25" s="3"/>
      <c r="C25" s="46"/>
      <c r="D25" s="3"/>
    </row>
    <row r="26" spans="3:4" ht="18">
      <c r="C26" s="47" t="s">
        <v>12</v>
      </c>
      <c r="D26" s="20">
        <v>40882</v>
      </c>
    </row>
    <row r="27" ht="13.5" thickBot="1">
      <c r="C27" s="48"/>
    </row>
    <row r="28" spans="3:4" ht="16.5" thickBot="1">
      <c r="C28" s="49" t="s">
        <v>0</v>
      </c>
      <c r="D28" s="1" t="s">
        <v>1</v>
      </c>
    </row>
    <row r="29" spans="3:4" ht="13.5" thickBot="1">
      <c r="C29" s="44"/>
      <c r="D29" s="2"/>
    </row>
    <row r="30" spans="3:4" ht="13.5" thickBot="1">
      <c r="C30" s="44">
        <v>5.3305</v>
      </c>
      <c r="D30" s="27">
        <v>4.32</v>
      </c>
    </row>
    <row r="31" spans="3:4" ht="13.5" thickBot="1">
      <c r="C31" s="44">
        <v>6.3465</v>
      </c>
      <c r="D31" s="27">
        <v>3.61</v>
      </c>
    </row>
    <row r="32" spans="3:4" ht="13.5" thickBot="1">
      <c r="C32" s="44">
        <v>5.3665</v>
      </c>
      <c r="D32" s="27">
        <v>2.55</v>
      </c>
    </row>
    <row r="33" spans="2:5" ht="13.5" thickBot="1">
      <c r="B33" s="3"/>
      <c r="C33" s="44">
        <v>5.3715</v>
      </c>
      <c r="D33" s="27">
        <v>2</v>
      </c>
      <c r="E33" s="3"/>
    </row>
    <row r="34" spans="2:5" ht="13.5" thickBot="1">
      <c r="B34" s="3"/>
      <c r="C34" s="44">
        <v>5.4035</v>
      </c>
      <c r="D34" s="27">
        <v>1.56</v>
      </c>
      <c r="E34" s="3"/>
    </row>
    <row r="35" spans="2:5" ht="12.75">
      <c r="B35" s="3"/>
      <c r="C35" s="45"/>
      <c r="D35" s="40"/>
      <c r="E35" s="3"/>
    </row>
    <row r="36" spans="2:5" ht="12.75">
      <c r="B36" s="3"/>
      <c r="C36" s="45"/>
      <c r="D36" s="40"/>
      <c r="E36" s="3"/>
    </row>
    <row r="37" spans="2:5" ht="12.75">
      <c r="B37" s="3"/>
      <c r="C37" s="45"/>
      <c r="D37" s="40"/>
      <c r="E37" s="3"/>
    </row>
    <row r="38" spans="2:5" ht="12.75">
      <c r="B38" s="3"/>
      <c r="C38" s="45"/>
      <c r="D38" s="40"/>
      <c r="E38" s="3"/>
    </row>
    <row r="39" spans="2:5" ht="12.75">
      <c r="B39" s="3"/>
      <c r="C39" s="45"/>
      <c r="D39" s="40"/>
      <c r="E39" s="3"/>
    </row>
    <row r="40" spans="2:5" ht="12.75">
      <c r="B40" s="3"/>
      <c r="C40" s="45"/>
      <c r="D40" s="40"/>
      <c r="E40" s="3"/>
    </row>
    <row r="41" spans="2:5" ht="12.75">
      <c r="B41" s="3"/>
      <c r="C41" s="34"/>
      <c r="D41" s="40"/>
      <c r="E41" s="3"/>
    </row>
    <row r="42" spans="2:5" ht="12.75">
      <c r="B42" s="3"/>
      <c r="C42" s="34"/>
      <c r="D42" s="40"/>
      <c r="E42" s="3"/>
    </row>
    <row r="43" spans="2:5" ht="12.75">
      <c r="B43" s="3"/>
      <c r="C43" s="34"/>
      <c r="D43" s="40"/>
      <c r="E43" s="3"/>
    </row>
    <row r="44" spans="2:5" ht="12.75">
      <c r="B44" s="3"/>
      <c r="C44" s="3"/>
      <c r="D44" s="35"/>
      <c r="E44" s="3"/>
    </row>
    <row r="47" spans="3:4" ht="18">
      <c r="C47" s="6" t="s">
        <v>8</v>
      </c>
      <c r="D47" s="36">
        <f>D26</f>
        <v>40882</v>
      </c>
    </row>
    <row r="48" ht="13.5" thickBot="1"/>
    <row r="49" spans="3:4" ht="32.25" thickBot="1">
      <c r="C49" s="1" t="s">
        <v>0</v>
      </c>
      <c r="D49" s="7" t="s">
        <v>2</v>
      </c>
    </row>
    <row r="50" spans="3:4" ht="13.5" thickBot="1">
      <c r="C50" s="2"/>
      <c r="D50" s="2"/>
    </row>
    <row r="51" spans="3:4" ht="13.5" thickBot="1">
      <c r="C51" s="44">
        <v>5.3305</v>
      </c>
      <c r="D51" s="4">
        <f>D30-D9</f>
        <v>0.8100000000000005</v>
      </c>
    </row>
    <row r="52" spans="3:4" ht="13.5" thickBot="1">
      <c r="C52" s="44">
        <v>6.3465</v>
      </c>
      <c r="D52" s="4">
        <f>D31-D10</f>
        <v>0.5899999999999999</v>
      </c>
    </row>
    <row r="53" spans="3:4" ht="13.5" thickBot="1">
      <c r="C53" s="44">
        <v>5.3665</v>
      </c>
      <c r="D53" s="4">
        <f>D32-D11</f>
        <v>0.040000000000000036</v>
      </c>
    </row>
    <row r="54" spans="3:4" ht="13.5" thickBot="1">
      <c r="C54" s="44">
        <v>5.3715</v>
      </c>
      <c r="D54" s="4">
        <f>D33-D12</f>
        <v>-0.2200000000000002</v>
      </c>
    </row>
    <row r="55" spans="3:4" ht="13.5" thickBot="1">
      <c r="C55" s="44">
        <v>5.4035</v>
      </c>
      <c r="D55" s="4">
        <f>D34-D13</f>
        <v>-0.28</v>
      </c>
    </row>
    <row r="56" spans="3:4" ht="12.75">
      <c r="C56" s="45"/>
      <c r="D56" s="8"/>
    </row>
    <row r="57" spans="3:4" ht="12.75">
      <c r="C57" s="45"/>
      <c r="D57" s="8"/>
    </row>
    <row r="58" spans="3:4" ht="12.75">
      <c r="C58" s="45"/>
      <c r="D58" s="8"/>
    </row>
    <row r="59" spans="3:4" ht="12.75">
      <c r="C59" s="45"/>
      <c r="D59" s="8"/>
    </row>
    <row r="60" spans="3:4" ht="12.75">
      <c r="C60" s="45"/>
      <c r="D60" s="8"/>
    </row>
    <row r="61" spans="3:4" ht="12.75">
      <c r="C61" s="45"/>
      <c r="D61" s="8"/>
    </row>
    <row r="62" spans="2:5" ht="12.75">
      <c r="B62" s="3"/>
      <c r="C62" s="34"/>
      <c r="D62" s="8"/>
      <c r="E62" s="3"/>
    </row>
    <row r="63" spans="2:5" ht="12.75">
      <c r="B63" s="3"/>
      <c r="C63" s="34"/>
      <c r="D63" s="8"/>
      <c r="E63" s="3"/>
    </row>
    <row r="64" spans="2:5" ht="12.75">
      <c r="B64" s="3"/>
      <c r="C64" s="34"/>
      <c r="D64" s="8"/>
      <c r="E64" s="3"/>
    </row>
    <row r="65" spans="2:5" ht="12.75">
      <c r="B65" s="3"/>
      <c r="C65" s="34"/>
      <c r="D65" s="8"/>
      <c r="E65" s="3"/>
    </row>
    <row r="66" spans="2:5" ht="12.75">
      <c r="B66" s="3"/>
      <c r="C66" s="34"/>
      <c r="D66" s="8"/>
      <c r="E66" s="3"/>
    </row>
    <row r="67" spans="2:5" ht="12.75">
      <c r="B67" s="3"/>
      <c r="C67" s="34"/>
      <c r="D67" s="8"/>
      <c r="E67" s="3"/>
    </row>
    <row r="68" spans="2:5" ht="12.75">
      <c r="B68" s="3"/>
      <c r="C68" s="34"/>
      <c r="D68" s="8"/>
      <c r="E68" s="3"/>
    </row>
    <row r="80" ht="20.25">
      <c r="M80" s="31"/>
    </row>
  </sheetData>
  <sheetProtection/>
  <hyperlinks>
    <hyperlink ref="B1" r:id="rId1" display="www.meterbuilder.com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7"/>
  <sheetViews>
    <sheetView tabSelected="1" workbookViewId="0" topLeftCell="A1">
      <selection activeCell="B1" sqref="B1"/>
    </sheetView>
  </sheetViews>
  <sheetFormatPr defaultColWidth="9.140625" defaultRowHeight="12.75"/>
  <cols>
    <col min="1" max="1" width="2.57421875" style="0" customWidth="1"/>
    <col min="2" max="2" width="14.00390625" style="0" bestFit="1" customWidth="1"/>
    <col min="3" max="3" width="15.00390625" style="0" bestFit="1" customWidth="1"/>
    <col min="4" max="4" width="9.28125" style="0" bestFit="1" customWidth="1"/>
    <col min="7" max="7" width="13.8515625" style="0" bestFit="1" customWidth="1"/>
    <col min="10" max="10" width="9.57421875" style="0" bestFit="1" customWidth="1"/>
    <col min="13" max="13" width="9.28125" style="0" bestFit="1" customWidth="1"/>
    <col min="14" max="14" width="7.7109375" style="0" customWidth="1"/>
    <col min="16" max="16" width="9.28125" style="0" bestFit="1" customWidth="1"/>
    <col min="19" max="19" width="9.28125" style="0" bestFit="1" customWidth="1"/>
  </cols>
  <sheetData>
    <row r="1" ht="12.75">
      <c r="B1" s="66" t="s">
        <v>36</v>
      </c>
    </row>
    <row r="2" spans="2:19" ht="27.75">
      <c r="B2" s="9" t="s">
        <v>14</v>
      </c>
      <c r="C2" s="9"/>
      <c r="D2" s="5"/>
      <c r="E2" s="16"/>
      <c r="F2" s="17" t="s">
        <v>9</v>
      </c>
      <c r="G2" s="17"/>
      <c r="H2" s="9"/>
      <c r="I2" s="5"/>
      <c r="J2" s="19" t="s">
        <v>5</v>
      </c>
      <c r="K2" s="10"/>
      <c r="L2" s="10"/>
      <c r="M2" s="19" t="s">
        <v>6</v>
      </c>
      <c r="N2" s="19"/>
      <c r="O2" s="10"/>
      <c r="P2" s="13" t="s">
        <v>7</v>
      </c>
      <c r="Q2" s="12"/>
      <c r="R2" s="12"/>
      <c r="S2" s="58" t="s">
        <v>33</v>
      </c>
    </row>
    <row r="3" spans="5:19" ht="15.75">
      <c r="E3" s="3"/>
      <c r="F3" s="18" t="s">
        <v>17</v>
      </c>
      <c r="G3" s="3"/>
      <c r="J3" s="51">
        <v>7</v>
      </c>
      <c r="K3" s="51"/>
      <c r="L3" s="51"/>
      <c r="M3" s="51">
        <v>7.3</v>
      </c>
      <c r="N3" s="51"/>
      <c r="O3" s="52"/>
      <c r="P3" s="53">
        <v>13</v>
      </c>
      <c r="Q3" s="14"/>
      <c r="R3" s="12"/>
      <c r="S3" s="12">
        <f>(M3-J3)/(P3-1)</f>
        <v>0.024999999999999984</v>
      </c>
    </row>
    <row r="4" spans="3:15" ht="18">
      <c r="C4" s="5"/>
      <c r="E4" s="3"/>
      <c r="F4" s="3"/>
      <c r="G4" s="3"/>
      <c r="H4" s="5"/>
      <c r="J4" s="3"/>
      <c r="K4" s="3"/>
      <c r="L4" s="3"/>
      <c r="M4" s="3"/>
      <c r="N4" s="3"/>
      <c r="O4" s="3"/>
    </row>
    <row r="5" spans="2:11" ht="18">
      <c r="B5" s="5" t="s">
        <v>11</v>
      </c>
      <c r="C5" s="20">
        <v>40760</v>
      </c>
      <c r="G5" s="59"/>
      <c r="H5" s="59"/>
      <c r="I5" s="59"/>
      <c r="J5" s="59"/>
      <c r="K5" s="59"/>
    </row>
    <row r="6" spans="7:14" ht="16.5" thickBot="1">
      <c r="G6" s="59"/>
      <c r="H6" s="59"/>
      <c r="I6" s="59"/>
      <c r="J6" s="59"/>
      <c r="K6" s="59"/>
      <c r="N6" t="b">
        <v>1</v>
      </c>
    </row>
    <row r="7" spans="2:14" ht="16.5" thickBot="1">
      <c r="B7" s="54" t="s">
        <v>0</v>
      </c>
      <c r="C7" s="54" t="s">
        <v>1</v>
      </c>
      <c r="D7" s="1"/>
      <c r="G7" s="59"/>
      <c r="H7" s="59"/>
      <c r="I7" s="59"/>
      <c r="J7" s="59"/>
      <c r="K7" s="59"/>
      <c r="N7" t="b">
        <v>1</v>
      </c>
    </row>
    <row r="8" spans="2:24" ht="15" customHeight="1" thickBot="1">
      <c r="B8" s="55"/>
      <c r="C8" s="55"/>
      <c r="D8" s="60"/>
      <c r="G8" s="59"/>
      <c r="H8" s="59"/>
      <c r="I8" s="59"/>
      <c r="J8" s="59"/>
      <c r="K8" s="59"/>
      <c r="W8" s="61" t="s">
        <v>34</v>
      </c>
      <c r="X8" s="57"/>
    </row>
    <row r="9" spans="2:25" ht="16.5" thickBot="1">
      <c r="B9" s="56">
        <v>7</v>
      </c>
      <c r="C9" s="29">
        <v>3.81</v>
      </c>
      <c r="D9" s="2">
        <f aca="true" t="shared" si="0" ref="D9:D21">IF($N$7,C9,NA())</f>
        <v>3.81</v>
      </c>
      <c r="G9" s="59"/>
      <c r="H9" s="59"/>
      <c r="I9" s="59"/>
      <c r="J9" s="59"/>
      <c r="K9" s="59"/>
      <c r="N9" t="b">
        <v>1</v>
      </c>
      <c r="X9" s="65">
        <f aca="true" t="shared" si="1" ref="X9:X18">100-100*POWER((C9-1)/(C9+1),2)</f>
        <v>65.8710845821033</v>
      </c>
      <c r="Y9" s="4">
        <f aca="true" t="shared" si="2" ref="Y9:Y21">IF($N$9,X9,NA())</f>
        <v>65.8710845821033</v>
      </c>
    </row>
    <row r="10" spans="2:25" ht="16.5" thickBot="1">
      <c r="B10" s="56">
        <v>7.025</v>
      </c>
      <c r="C10" s="29">
        <v>3.12</v>
      </c>
      <c r="D10" s="2">
        <f t="shared" si="0"/>
        <v>3.12</v>
      </c>
      <c r="G10" s="59"/>
      <c r="H10" s="59"/>
      <c r="I10" s="59"/>
      <c r="J10" s="59"/>
      <c r="K10" s="59"/>
      <c r="N10" t="b">
        <v>1</v>
      </c>
      <c r="X10" s="65">
        <f t="shared" si="1"/>
        <v>73.52248091243284</v>
      </c>
      <c r="Y10" s="4">
        <f t="shared" si="2"/>
        <v>73.52248091243284</v>
      </c>
    </row>
    <row r="11" spans="2:25" ht="13.5" thickBot="1">
      <c r="B11" s="56">
        <v>7.05</v>
      </c>
      <c r="C11" s="29">
        <v>2.61</v>
      </c>
      <c r="D11" s="2">
        <f t="shared" si="0"/>
        <v>2.61</v>
      </c>
      <c r="X11" s="65">
        <f t="shared" si="1"/>
        <v>80.10988252085235</v>
      </c>
      <c r="Y11" s="4">
        <f t="shared" si="2"/>
        <v>80.10988252085235</v>
      </c>
    </row>
    <row r="12" spans="2:25" ht="13.5" thickBot="1">
      <c r="B12" s="56">
        <v>7.075</v>
      </c>
      <c r="C12" s="29">
        <v>2.22</v>
      </c>
      <c r="D12" s="2">
        <f t="shared" si="0"/>
        <v>2.22</v>
      </c>
      <c r="X12" s="65">
        <f t="shared" si="1"/>
        <v>85.64484394892172</v>
      </c>
      <c r="Y12" s="4">
        <f t="shared" si="2"/>
        <v>85.64484394892172</v>
      </c>
    </row>
    <row r="13" spans="2:25" ht="13.5" thickBot="1">
      <c r="B13" s="56">
        <v>7.1</v>
      </c>
      <c r="C13" s="29">
        <v>1.84</v>
      </c>
      <c r="D13" s="2">
        <f t="shared" si="0"/>
        <v>1.84</v>
      </c>
      <c r="X13" s="65">
        <f t="shared" si="1"/>
        <v>91.25173576671295</v>
      </c>
      <c r="Y13" s="4">
        <f t="shared" si="2"/>
        <v>91.25173576671295</v>
      </c>
    </row>
    <row r="14" spans="2:25" ht="13.5" thickBot="1">
      <c r="B14" s="56">
        <v>7.125</v>
      </c>
      <c r="C14" s="29">
        <v>2.1</v>
      </c>
      <c r="D14" s="2">
        <f t="shared" si="0"/>
        <v>2.1</v>
      </c>
      <c r="X14" s="65">
        <f t="shared" si="1"/>
        <v>87.40894901144641</v>
      </c>
      <c r="Y14" s="4">
        <f t="shared" si="2"/>
        <v>87.40894901144641</v>
      </c>
    </row>
    <row r="15" spans="2:25" ht="13.5" thickBot="1">
      <c r="B15" s="56">
        <v>7.15</v>
      </c>
      <c r="C15" s="29">
        <v>2.91</v>
      </c>
      <c r="D15" s="2">
        <f t="shared" si="0"/>
        <v>2.91</v>
      </c>
      <c r="X15" s="65">
        <f t="shared" si="1"/>
        <v>76.13764954441689</v>
      </c>
      <c r="Y15" s="4">
        <f t="shared" si="2"/>
        <v>76.13764954441689</v>
      </c>
    </row>
    <row r="16" spans="2:25" ht="13.5" thickBot="1">
      <c r="B16" s="56">
        <v>7.175</v>
      </c>
      <c r="C16" s="29">
        <v>3.49</v>
      </c>
      <c r="D16" s="2">
        <f t="shared" si="0"/>
        <v>3.49</v>
      </c>
      <c r="X16" s="65">
        <f t="shared" si="1"/>
        <v>69.24568826543519</v>
      </c>
      <c r="Y16" s="4">
        <f t="shared" si="2"/>
        <v>69.24568826543519</v>
      </c>
    </row>
    <row r="17" spans="2:25" ht="13.5" thickBot="1">
      <c r="B17" s="56">
        <v>7.2</v>
      </c>
      <c r="C17" s="29">
        <v>4.32</v>
      </c>
      <c r="D17" s="2">
        <f t="shared" si="0"/>
        <v>4.32</v>
      </c>
      <c r="X17" s="65">
        <f t="shared" si="1"/>
        <v>61.05489287127593</v>
      </c>
      <c r="Y17" s="4">
        <f t="shared" si="2"/>
        <v>61.05489287127593</v>
      </c>
    </row>
    <row r="18" spans="2:25" ht="13.5" thickBot="1">
      <c r="B18" s="56">
        <v>7.225</v>
      </c>
      <c r="C18" s="29">
        <v>4.75</v>
      </c>
      <c r="D18" s="2">
        <f t="shared" si="0"/>
        <v>4.75</v>
      </c>
      <c r="X18" s="65">
        <f t="shared" si="1"/>
        <v>57.46691871455577</v>
      </c>
      <c r="Y18" s="4">
        <f t="shared" si="2"/>
        <v>57.46691871455577</v>
      </c>
    </row>
    <row r="19" spans="1:25" ht="13.5" thickBot="1">
      <c r="A19" s="3"/>
      <c r="B19" s="56">
        <v>7.25</v>
      </c>
      <c r="C19" s="29">
        <v>5.2</v>
      </c>
      <c r="D19" s="2">
        <f t="shared" si="0"/>
        <v>5.2</v>
      </c>
      <c r="X19" s="65">
        <f>100-100*POWER((C19-1)/(C19+1),2)</f>
        <v>54.110301768990624</v>
      </c>
      <c r="Y19" s="4">
        <f t="shared" si="2"/>
        <v>54.110301768990624</v>
      </c>
    </row>
    <row r="20" spans="1:25" ht="13.5" thickBot="1">
      <c r="A20" s="3"/>
      <c r="B20" s="56">
        <v>7.275</v>
      </c>
      <c r="C20" s="29">
        <v>5.65</v>
      </c>
      <c r="D20" s="2">
        <f t="shared" si="0"/>
        <v>5.65</v>
      </c>
      <c r="X20" s="65">
        <f>100-100*POWER((C20-1)/(C20+1),2)</f>
        <v>51.10520662558652</v>
      </c>
      <c r="Y20" s="4">
        <f t="shared" si="2"/>
        <v>51.10520662558652</v>
      </c>
    </row>
    <row r="21" spans="1:25" ht="13.5" thickBot="1">
      <c r="A21" s="3"/>
      <c r="B21" s="56">
        <v>7.3</v>
      </c>
      <c r="C21" s="29">
        <v>6.15</v>
      </c>
      <c r="D21" s="2">
        <f t="shared" si="0"/>
        <v>6.15</v>
      </c>
      <c r="X21" s="65">
        <f>100-100*POWER((C21-1)/(C21+1),2)</f>
        <v>48.119712455376785</v>
      </c>
      <c r="Y21" s="4">
        <f t="shared" si="2"/>
        <v>48.119712455376785</v>
      </c>
    </row>
    <row r="24" spans="2:3" ht="18">
      <c r="B24" s="5" t="s">
        <v>12</v>
      </c>
      <c r="C24" s="20">
        <v>40882</v>
      </c>
    </row>
    <row r="25" spans="23:24" ht="13.5" thickBot="1">
      <c r="W25" s="61" t="s">
        <v>35</v>
      </c>
      <c r="X25" s="57"/>
    </row>
    <row r="26" spans="2:25" ht="16.5" thickBot="1">
      <c r="B26" s="54" t="s">
        <v>0</v>
      </c>
      <c r="C26" s="54" t="s">
        <v>1</v>
      </c>
      <c r="D26" s="1" t="s">
        <v>1</v>
      </c>
      <c r="X26" s="4">
        <f aca="true" t="shared" si="3" ref="X26:X38">100-100*POWER((C28-1)/(C28+1),2)</f>
        <v>61.58828376874034</v>
      </c>
      <c r="Y26" s="4">
        <f aca="true" t="shared" si="4" ref="Y26:Y38">IF($N$10,X26,NA())</f>
        <v>61.58828376874034</v>
      </c>
    </row>
    <row r="27" spans="2:25" ht="14.25" customHeight="1" thickBot="1">
      <c r="B27" s="55"/>
      <c r="C27" s="55"/>
      <c r="D27" s="2"/>
      <c r="X27" s="4">
        <f t="shared" si="3"/>
        <v>66.58477095906994</v>
      </c>
      <c r="Y27" s="4">
        <f t="shared" si="4"/>
        <v>66.58477095906994</v>
      </c>
    </row>
    <row r="28" spans="2:25" ht="13.5" thickBot="1">
      <c r="B28" s="56">
        <v>7</v>
      </c>
      <c r="C28" s="28">
        <v>4.26</v>
      </c>
      <c r="D28" s="2">
        <f aca="true" t="shared" si="5" ref="D28:D40">IF($N$6,C28,NA())</f>
        <v>4.26</v>
      </c>
      <c r="X28" s="4">
        <f t="shared" si="3"/>
        <v>72.08971164115343</v>
      </c>
      <c r="Y28" s="4">
        <f t="shared" si="4"/>
        <v>72.08971164115343</v>
      </c>
    </row>
    <row r="29" spans="2:25" ht="13.5" thickBot="1">
      <c r="B29" s="56">
        <v>7.025</v>
      </c>
      <c r="C29" s="28">
        <v>3.74</v>
      </c>
      <c r="D29" s="2">
        <f t="shared" si="5"/>
        <v>3.74</v>
      </c>
      <c r="X29" s="4">
        <f t="shared" si="3"/>
        <v>75.75562369553454</v>
      </c>
      <c r="Y29" s="4">
        <f t="shared" si="4"/>
        <v>75.75562369553454</v>
      </c>
    </row>
    <row r="30" spans="2:25" ht="13.5" thickBot="1">
      <c r="B30" s="56">
        <v>7.05</v>
      </c>
      <c r="C30" s="28">
        <v>3.24</v>
      </c>
      <c r="D30" s="2">
        <f t="shared" si="5"/>
        <v>3.24</v>
      </c>
      <c r="X30" s="4">
        <f t="shared" si="3"/>
        <v>80.93632215830192</v>
      </c>
      <c r="Y30" s="4">
        <f t="shared" si="4"/>
        <v>80.93632215830192</v>
      </c>
    </row>
    <row r="31" spans="2:25" ht="13.5" thickBot="1">
      <c r="B31" s="56">
        <v>7.075</v>
      </c>
      <c r="C31" s="28">
        <v>2.94</v>
      </c>
      <c r="D31" s="2">
        <f t="shared" si="5"/>
        <v>2.94</v>
      </c>
      <c r="X31" s="4">
        <f t="shared" si="3"/>
        <v>78.88970051132213</v>
      </c>
      <c r="Y31" s="4">
        <f t="shared" si="4"/>
        <v>78.88970051132213</v>
      </c>
    </row>
    <row r="32" spans="2:25" ht="13.5" thickBot="1">
      <c r="B32" s="56">
        <v>7.1</v>
      </c>
      <c r="C32" s="28">
        <v>2.55</v>
      </c>
      <c r="D32" s="2">
        <f t="shared" si="5"/>
        <v>2.55</v>
      </c>
      <c r="X32" s="4">
        <f t="shared" si="3"/>
        <v>69.02620931067203</v>
      </c>
      <c r="Y32" s="4">
        <f t="shared" si="4"/>
        <v>69.02620931067203</v>
      </c>
    </row>
    <row r="33" spans="2:25" ht="13.5" thickBot="1">
      <c r="B33" s="56">
        <v>7.125</v>
      </c>
      <c r="C33" s="28">
        <v>2.7</v>
      </c>
      <c r="D33" s="2">
        <f t="shared" si="5"/>
        <v>2.7</v>
      </c>
      <c r="X33" s="4">
        <f t="shared" si="3"/>
        <v>63.14627471717339</v>
      </c>
      <c r="Y33" s="4">
        <f t="shared" si="4"/>
        <v>63.14627471717339</v>
      </c>
    </row>
    <row r="34" spans="2:25" ht="13.5" thickBot="1">
      <c r="B34" s="56">
        <v>7.15</v>
      </c>
      <c r="C34" s="28">
        <v>3.51</v>
      </c>
      <c r="D34" s="2">
        <f t="shared" si="5"/>
        <v>3.51</v>
      </c>
      <c r="X34" s="4">
        <f t="shared" si="3"/>
        <v>56.53439514291768</v>
      </c>
      <c r="Y34" s="4">
        <f t="shared" si="4"/>
        <v>56.53439514291768</v>
      </c>
    </row>
    <row r="35" spans="2:25" ht="13.5" thickBot="1">
      <c r="B35" s="56">
        <v>7.175</v>
      </c>
      <c r="C35" s="28">
        <v>4.09</v>
      </c>
      <c r="D35" s="2">
        <f t="shared" si="5"/>
        <v>4.09</v>
      </c>
      <c r="X35" s="4">
        <f t="shared" si="3"/>
        <v>54.6798239993165</v>
      </c>
      <c r="Y35" s="4">
        <f t="shared" si="4"/>
        <v>54.6798239993165</v>
      </c>
    </row>
    <row r="36" spans="2:25" ht="13.5" thickBot="1">
      <c r="B36" s="56">
        <v>7.2</v>
      </c>
      <c r="C36" s="28">
        <v>4.87</v>
      </c>
      <c r="D36" s="2">
        <f t="shared" si="5"/>
        <v>4.87</v>
      </c>
      <c r="X36" s="4">
        <f t="shared" si="3"/>
        <v>52.93652299707468</v>
      </c>
      <c r="Y36" s="4">
        <f t="shared" si="4"/>
        <v>52.93652299707468</v>
      </c>
    </row>
    <row r="37" spans="1:25" ht="13.5" thickBot="1">
      <c r="A37" s="3"/>
      <c r="B37" s="56">
        <v>7.225</v>
      </c>
      <c r="C37" s="28">
        <v>5.12</v>
      </c>
      <c r="D37" s="2">
        <f t="shared" si="5"/>
        <v>5.12</v>
      </c>
      <c r="X37" s="4">
        <f t="shared" si="3"/>
        <v>50.17301038062283</v>
      </c>
      <c r="Y37" s="4">
        <f t="shared" si="4"/>
        <v>50.17301038062283</v>
      </c>
    </row>
    <row r="38" spans="1:25" ht="13.5" thickBot="1">
      <c r="A38" s="3"/>
      <c r="B38" s="56">
        <v>7.25</v>
      </c>
      <c r="C38" s="28">
        <v>5.37</v>
      </c>
      <c r="D38" s="2">
        <f t="shared" si="5"/>
        <v>5.37</v>
      </c>
      <c r="X38" s="4">
        <f t="shared" si="3"/>
        <v>49.27281196625434</v>
      </c>
      <c r="Y38" s="4">
        <f t="shared" si="4"/>
        <v>49.27281196625434</v>
      </c>
    </row>
    <row r="39" spans="1:4" ht="13.5" thickBot="1">
      <c r="A39" s="3"/>
      <c r="B39" s="56">
        <v>7.275</v>
      </c>
      <c r="C39" s="28">
        <v>5.8</v>
      </c>
      <c r="D39" s="2">
        <f t="shared" si="5"/>
        <v>5.8</v>
      </c>
    </row>
    <row r="40" spans="2:4" ht="13.5" thickBot="1">
      <c r="B40" s="56">
        <v>7.3</v>
      </c>
      <c r="C40" s="28">
        <v>5.95</v>
      </c>
      <c r="D40" s="2">
        <f t="shared" si="5"/>
        <v>5.95</v>
      </c>
    </row>
    <row r="41" ht="12.75">
      <c r="D41" s="3"/>
    </row>
    <row r="42" ht="18">
      <c r="B42" s="5"/>
    </row>
    <row r="51" spans="2:3" ht="18">
      <c r="B51" s="6" t="s">
        <v>8</v>
      </c>
      <c r="C51" s="6">
        <f>C24</f>
        <v>40882</v>
      </c>
    </row>
    <row r="52" ht="13.5" thickBot="1"/>
    <row r="53" spans="2:3" ht="32.25" thickBot="1">
      <c r="B53" s="1" t="s">
        <v>0</v>
      </c>
      <c r="C53" s="7" t="s">
        <v>2</v>
      </c>
    </row>
    <row r="54" spans="2:3" ht="13.5" thickBot="1">
      <c r="B54" s="2"/>
      <c r="C54" s="2"/>
    </row>
    <row r="55" spans="2:3" ht="13.5" thickBot="1">
      <c r="B55" s="11">
        <f>$J$3</f>
        <v>7</v>
      </c>
      <c r="C55" s="4">
        <f aca="true" t="shared" si="6" ref="C55:C67">C28-C9</f>
        <v>0.44999999999999973</v>
      </c>
    </row>
    <row r="56" spans="2:3" ht="13.5" thickBot="1">
      <c r="B56" s="11">
        <f aca="true" t="shared" si="7" ref="B56:B64">B55+$S$3</f>
        <v>7.025</v>
      </c>
      <c r="C56" s="4">
        <f t="shared" si="6"/>
        <v>0.6200000000000001</v>
      </c>
    </row>
    <row r="57" spans="2:3" ht="13.5" thickBot="1">
      <c r="B57" s="11">
        <f t="shared" si="7"/>
        <v>7.050000000000001</v>
      </c>
      <c r="C57" s="4">
        <f t="shared" si="6"/>
        <v>0.6300000000000003</v>
      </c>
    </row>
    <row r="58" spans="2:3" ht="13.5" thickBot="1">
      <c r="B58" s="11">
        <f t="shared" si="7"/>
        <v>7.075000000000001</v>
      </c>
      <c r="C58" s="4">
        <f t="shared" si="6"/>
        <v>0.7199999999999998</v>
      </c>
    </row>
    <row r="59" spans="2:3" ht="13.5" thickBot="1">
      <c r="B59" s="11">
        <f t="shared" si="7"/>
        <v>7.100000000000001</v>
      </c>
      <c r="C59" s="4">
        <f t="shared" si="6"/>
        <v>0.7099999999999997</v>
      </c>
    </row>
    <row r="60" spans="2:3" ht="13.5" thickBot="1">
      <c r="B60" s="11">
        <f t="shared" si="7"/>
        <v>7.125000000000002</v>
      </c>
      <c r="C60" s="4">
        <f t="shared" si="6"/>
        <v>0.6000000000000001</v>
      </c>
    </row>
    <row r="61" spans="2:3" ht="13.5" thickBot="1">
      <c r="B61" s="11">
        <f t="shared" si="7"/>
        <v>7.150000000000002</v>
      </c>
      <c r="C61" s="4">
        <f t="shared" si="6"/>
        <v>0.5999999999999996</v>
      </c>
    </row>
    <row r="62" spans="2:3" ht="13.5" thickBot="1">
      <c r="B62" s="11">
        <f t="shared" si="7"/>
        <v>7.1750000000000025</v>
      </c>
      <c r="C62" s="4">
        <f t="shared" si="6"/>
        <v>0.5999999999999996</v>
      </c>
    </row>
    <row r="63" spans="2:3" ht="13.5" thickBot="1">
      <c r="B63" s="11">
        <f t="shared" si="7"/>
        <v>7.200000000000003</v>
      </c>
      <c r="C63" s="4">
        <f t="shared" si="6"/>
        <v>0.5499999999999998</v>
      </c>
    </row>
    <row r="64" spans="2:3" ht="13.5" thickBot="1">
      <c r="B64" s="11">
        <f t="shared" si="7"/>
        <v>7.225000000000003</v>
      </c>
      <c r="C64" s="4">
        <f t="shared" si="6"/>
        <v>0.3700000000000001</v>
      </c>
    </row>
    <row r="65" spans="2:3" ht="13.5" thickBot="1">
      <c r="B65" s="11">
        <f>B64+$S$3</f>
        <v>7.2500000000000036</v>
      </c>
      <c r="C65" s="4">
        <f t="shared" si="6"/>
        <v>0.16999999999999993</v>
      </c>
    </row>
    <row r="66" spans="2:3" ht="13.5" thickBot="1">
      <c r="B66" s="11">
        <f>B65+$S$3</f>
        <v>7.275000000000004</v>
      </c>
      <c r="C66" s="4">
        <f t="shared" si="6"/>
        <v>0.14999999999999947</v>
      </c>
    </row>
    <row r="67" spans="2:3" ht="13.5" thickBot="1">
      <c r="B67" s="11">
        <f>B66+$S$3</f>
        <v>7.300000000000004</v>
      </c>
      <c r="C67" s="4">
        <f t="shared" si="6"/>
        <v>-0.20000000000000018</v>
      </c>
    </row>
  </sheetData>
  <sheetProtection/>
  <hyperlinks>
    <hyperlink ref="B1" r:id="rId1" display="www.meterbuilder.com"/>
  </hyperlink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6"/>
  <sheetViews>
    <sheetView workbookViewId="0" topLeftCell="A1">
      <selection activeCell="B1" sqref="B1"/>
    </sheetView>
  </sheetViews>
  <sheetFormatPr defaultColWidth="9.140625" defaultRowHeight="12.75"/>
  <cols>
    <col min="1" max="1" width="2.57421875" style="0" customWidth="1"/>
    <col min="2" max="2" width="14.00390625" style="0" bestFit="1" customWidth="1"/>
    <col min="3" max="3" width="15.00390625" style="0" bestFit="1" customWidth="1"/>
    <col min="4" max="4" width="9.28125" style="0" bestFit="1" customWidth="1"/>
    <col min="7" max="7" width="13.8515625" style="0" bestFit="1" customWidth="1"/>
    <col min="10" max="10" width="9.57421875" style="0" bestFit="1" customWidth="1"/>
    <col min="13" max="13" width="9.28125" style="0" bestFit="1" customWidth="1"/>
    <col min="14" max="14" width="7.7109375" style="0" customWidth="1"/>
    <col min="16" max="16" width="9.28125" style="0" bestFit="1" customWidth="1"/>
    <col min="19" max="19" width="9.28125" style="0" bestFit="1" customWidth="1"/>
  </cols>
  <sheetData>
    <row r="1" ht="12.75">
      <c r="B1" s="66" t="s">
        <v>36</v>
      </c>
    </row>
    <row r="2" spans="2:19" ht="27.75">
      <c r="B2" s="9" t="s">
        <v>25</v>
      </c>
      <c r="C2" s="9"/>
      <c r="D2" s="5"/>
      <c r="E2" s="16"/>
      <c r="F2" s="17" t="s">
        <v>9</v>
      </c>
      <c r="G2" s="17"/>
      <c r="H2" s="9"/>
      <c r="I2" s="5"/>
      <c r="J2" s="19" t="s">
        <v>5</v>
      </c>
      <c r="K2" s="10"/>
      <c r="L2" s="10"/>
      <c r="M2" s="19" t="s">
        <v>6</v>
      </c>
      <c r="N2" s="19"/>
      <c r="O2" s="10"/>
      <c r="P2" s="13" t="s">
        <v>7</v>
      </c>
      <c r="Q2" s="12"/>
      <c r="R2" s="12"/>
      <c r="S2" s="58" t="s">
        <v>33</v>
      </c>
    </row>
    <row r="3" spans="5:19" ht="15.75">
      <c r="E3" s="3"/>
      <c r="F3" s="18" t="s">
        <v>17</v>
      </c>
      <c r="G3" s="3"/>
      <c r="J3" s="41">
        <v>10.1</v>
      </c>
      <c r="K3" s="41"/>
      <c r="L3" s="41"/>
      <c r="M3" s="41">
        <v>10.15</v>
      </c>
      <c r="N3" s="18"/>
      <c r="O3" s="10"/>
      <c r="P3" s="15">
        <v>6</v>
      </c>
      <c r="Q3" s="14"/>
      <c r="R3" s="12"/>
      <c r="S3" s="12">
        <f>(M3-J3)/(P3-1)</f>
        <v>0.010000000000000142</v>
      </c>
    </row>
    <row r="4" spans="3:15" ht="18">
      <c r="C4" s="5"/>
      <c r="E4" s="3"/>
      <c r="F4" s="3"/>
      <c r="G4" s="3"/>
      <c r="H4" s="5"/>
      <c r="J4" s="3"/>
      <c r="K4" s="3"/>
      <c r="L4" s="3"/>
      <c r="M4" s="3"/>
      <c r="N4" s="3"/>
      <c r="O4" s="3"/>
    </row>
    <row r="5" spans="2:11" ht="18">
      <c r="B5" s="5" t="s">
        <v>11</v>
      </c>
      <c r="C5" s="20">
        <v>40760</v>
      </c>
      <c r="G5" s="59"/>
      <c r="H5" s="59"/>
      <c r="I5" s="59"/>
      <c r="J5" s="59"/>
      <c r="K5" s="59"/>
    </row>
    <row r="6" spans="7:14" ht="16.5" thickBot="1">
      <c r="G6" s="59"/>
      <c r="H6" s="59"/>
      <c r="I6" s="59"/>
      <c r="J6" s="59"/>
      <c r="K6" s="59"/>
      <c r="N6" t="b">
        <v>1</v>
      </c>
    </row>
    <row r="7" spans="2:14" ht="16.5" thickBot="1">
      <c r="B7" s="1" t="s">
        <v>0</v>
      </c>
      <c r="C7" s="1" t="s">
        <v>1</v>
      </c>
      <c r="D7" s="1"/>
      <c r="G7" s="59"/>
      <c r="H7" s="59"/>
      <c r="I7" s="59"/>
      <c r="J7" s="59"/>
      <c r="K7" s="59"/>
      <c r="N7" t="b">
        <v>1</v>
      </c>
    </row>
    <row r="8" spans="2:24" ht="16.5" customHeight="1" thickBot="1">
      <c r="B8" s="2"/>
      <c r="C8" s="2"/>
      <c r="D8" s="60"/>
      <c r="G8" s="59"/>
      <c r="H8" s="59"/>
      <c r="I8" s="59"/>
      <c r="J8" s="59"/>
      <c r="K8" s="59"/>
      <c r="W8" s="61" t="s">
        <v>34</v>
      </c>
      <c r="X8" s="57"/>
    </row>
    <row r="9" spans="2:25" ht="16.5" thickBot="1">
      <c r="B9" s="11">
        <v>10.1</v>
      </c>
      <c r="C9" s="21">
        <v>3.51</v>
      </c>
      <c r="D9" s="2">
        <f aca="true" t="shared" si="0" ref="D9:D14">IF($N$7,C9,NA())</f>
        <v>3.51</v>
      </c>
      <c r="G9" s="59"/>
      <c r="H9" s="59"/>
      <c r="I9" s="59"/>
      <c r="J9" s="59"/>
      <c r="K9" s="59"/>
      <c r="N9" t="b">
        <v>1</v>
      </c>
      <c r="X9" s="4">
        <f aca="true" t="shared" si="1" ref="X9:X14">100-100*POWER((C9-1)/(C9+1),2)</f>
        <v>69.02620931067203</v>
      </c>
      <c r="Y9" s="4">
        <f aca="true" t="shared" si="2" ref="Y9:Y14">IF($N$9,X9,NA())</f>
        <v>69.02620931067203</v>
      </c>
    </row>
    <row r="10" spans="2:25" ht="16.5" thickBot="1">
      <c r="B10" s="11">
        <v>10.11</v>
      </c>
      <c r="C10" s="21">
        <v>3.02</v>
      </c>
      <c r="D10" s="2">
        <f t="shared" si="0"/>
        <v>3.02</v>
      </c>
      <c r="G10" s="59"/>
      <c r="H10" s="59"/>
      <c r="I10" s="59"/>
      <c r="J10" s="59"/>
      <c r="K10" s="59"/>
      <c r="N10" t="b">
        <v>1</v>
      </c>
      <c r="X10" s="4">
        <f t="shared" si="1"/>
        <v>74.75062498453008</v>
      </c>
      <c r="Y10" s="4">
        <f t="shared" si="2"/>
        <v>74.75062498453008</v>
      </c>
    </row>
    <row r="11" spans="2:25" ht="13.5" thickBot="1">
      <c r="B11" s="11">
        <v>10.12</v>
      </c>
      <c r="C11" s="21">
        <v>2.3</v>
      </c>
      <c r="D11" s="2">
        <f t="shared" si="0"/>
        <v>2.3</v>
      </c>
      <c r="X11" s="4">
        <f t="shared" si="1"/>
        <v>84.4811753902663</v>
      </c>
      <c r="Y11" s="4">
        <f t="shared" si="2"/>
        <v>84.4811753902663</v>
      </c>
    </row>
    <row r="12" spans="2:25" ht="13.5" thickBot="1">
      <c r="B12" s="11">
        <v>10.13</v>
      </c>
      <c r="C12" s="21">
        <v>2</v>
      </c>
      <c r="D12" s="2">
        <f t="shared" si="0"/>
        <v>2</v>
      </c>
      <c r="X12" s="4">
        <f t="shared" si="1"/>
        <v>88.88888888888889</v>
      </c>
      <c r="Y12" s="4">
        <f t="shared" si="2"/>
        <v>88.88888888888889</v>
      </c>
    </row>
    <row r="13" spans="2:25" ht="13.5" thickBot="1">
      <c r="B13" s="11">
        <v>10.14</v>
      </c>
      <c r="C13" s="21">
        <v>2.42</v>
      </c>
      <c r="D13" s="2">
        <f t="shared" si="0"/>
        <v>2.42</v>
      </c>
      <c r="X13" s="4">
        <f t="shared" si="1"/>
        <v>82.76050750658322</v>
      </c>
      <c r="Y13" s="4">
        <f t="shared" si="2"/>
        <v>82.76050750658322</v>
      </c>
    </row>
    <row r="14" spans="2:25" ht="13.5" thickBot="1">
      <c r="B14" s="11">
        <v>10.15</v>
      </c>
      <c r="C14" s="21">
        <v>3.15</v>
      </c>
      <c r="D14" s="2">
        <f t="shared" si="0"/>
        <v>3.15</v>
      </c>
      <c r="X14" s="4">
        <f t="shared" si="1"/>
        <v>73.1601103208013</v>
      </c>
      <c r="Y14" s="4">
        <f t="shared" si="2"/>
        <v>73.1601103208013</v>
      </c>
    </row>
    <row r="15" spans="2:26" ht="12.75">
      <c r="B15" s="34"/>
      <c r="C15" s="39"/>
      <c r="D15" s="10"/>
      <c r="X15" s="3"/>
      <c r="Y15" s="10"/>
      <c r="Z15" s="3"/>
    </row>
    <row r="16" spans="2:26" ht="12.75">
      <c r="B16" s="34"/>
      <c r="C16" s="39"/>
      <c r="D16" s="10"/>
      <c r="X16" s="3"/>
      <c r="Y16" s="10"/>
      <c r="Z16" s="3"/>
    </row>
    <row r="17" spans="2:26" ht="12.75">
      <c r="B17" s="34"/>
      <c r="C17" s="39"/>
      <c r="D17" s="10"/>
      <c r="X17" s="3"/>
      <c r="Y17" s="10"/>
      <c r="Z17" s="3"/>
    </row>
    <row r="18" spans="2:25" ht="12.75">
      <c r="B18" s="34"/>
      <c r="C18" s="39"/>
      <c r="D18" s="10"/>
      <c r="Y18" s="10"/>
    </row>
    <row r="19" spans="1:25" ht="12.75">
      <c r="A19" s="3"/>
      <c r="B19" s="34"/>
      <c r="C19" s="39"/>
      <c r="D19" s="3"/>
      <c r="Y19" s="3"/>
    </row>
    <row r="20" spans="1:25" ht="12.75">
      <c r="A20" s="3"/>
      <c r="B20" s="3"/>
      <c r="C20" s="3"/>
      <c r="D20" s="3"/>
      <c r="Y20" s="3"/>
    </row>
    <row r="21" spans="1:25" ht="12.75">
      <c r="A21" s="3"/>
      <c r="B21" s="3"/>
      <c r="C21" s="3"/>
      <c r="D21" s="3"/>
      <c r="Y21" s="3"/>
    </row>
    <row r="22" spans="2:25" ht="12.75">
      <c r="B22" s="3"/>
      <c r="C22" s="3"/>
      <c r="D22" s="3"/>
      <c r="Y22" s="3"/>
    </row>
    <row r="23" spans="23:24" ht="13.5" thickBot="1">
      <c r="W23" s="61" t="s">
        <v>35</v>
      </c>
      <c r="X23" s="57"/>
    </row>
    <row r="24" spans="2:25" ht="18.75" thickBot="1">
      <c r="B24" s="5" t="s">
        <v>12</v>
      </c>
      <c r="C24" s="20">
        <v>40882</v>
      </c>
      <c r="X24" s="4">
        <f aca="true" t="shared" si="3" ref="X24:X29">100-100*POWER((C28-1)/(C28+1),2)</f>
        <v>57.15291387389968</v>
      </c>
      <c r="Y24" s="4">
        <f aca="true" t="shared" si="4" ref="Y24:Y29">IF($N$10,X24,NA())</f>
        <v>57.15291387389968</v>
      </c>
    </row>
    <row r="25" spans="24:25" ht="13.5" thickBot="1">
      <c r="X25" s="4">
        <f t="shared" si="3"/>
        <v>61.94859147693076</v>
      </c>
      <c r="Y25" s="4">
        <f t="shared" si="4"/>
        <v>61.94859147693076</v>
      </c>
    </row>
    <row r="26" spans="2:25" ht="16.5" thickBot="1">
      <c r="B26" s="1" t="s">
        <v>0</v>
      </c>
      <c r="C26" s="1" t="s">
        <v>1</v>
      </c>
      <c r="D26" s="1" t="s">
        <v>1</v>
      </c>
      <c r="X26" s="4">
        <f t="shared" si="3"/>
        <v>68.91690813689402</v>
      </c>
      <c r="Y26" s="4">
        <f t="shared" si="4"/>
        <v>68.91690813689402</v>
      </c>
    </row>
    <row r="27" spans="2:25" ht="14.25" customHeight="1" thickBot="1">
      <c r="B27" s="2"/>
      <c r="C27" s="2"/>
      <c r="D27" s="2"/>
      <c r="X27" s="4">
        <f t="shared" si="3"/>
        <v>70.24793388429752</v>
      </c>
      <c r="Y27" s="4">
        <f t="shared" si="4"/>
        <v>70.24793388429752</v>
      </c>
    </row>
    <row r="28" spans="2:25" ht="13.5" thickBot="1">
      <c r="B28" s="11">
        <v>10.1</v>
      </c>
      <c r="C28" s="27">
        <v>4.79</v>
      </c>
      <c r="D28" s="2">
        <f aca="true" t="shared" si="5" ref="D28:D33">IF($N$6,C28,NA())</f>
        <v>4.79</v>
      </c>
      <c r="X28" s="4">
        <f t="shared" si="3"/>
        <v>65.46923158677862</v>
      </c>
      <c r="Y28" s="4">
        <f t="shared" si="4"/>
        <v>65.46923158677862</v>
      </c>
    </row>
    <row r="29" spans="2:25" ht="13.5" thickBot="1">
      <c r="B29" s="11">
        <v>10.11</v>
      </c>
      <c r="C29" s="27">
        <v>4.22</v>
      </c>
      <c r="D29" s="2">
        <f t="shared" si="5"/>
        <v>4.22</v>
      </c>
      <c r="X29" s="4">
        <f t="shared" si="3"/>
        <v>60.79133548781554</v>
      </c>
      <c r="Y29" s="4">
        <f t="shared" si="4"/>
        <v>60.79133548781554</v>
      </c>
    </row>
    <row r="30" spans="2:25" ht="13.5" thickBot="1">
      <c r="B30" s="11">
        <v>10.12</v>
      </c>
      <c r="C30" s="27">
        <v>3.52</v>
      </c>
      <c r="D30" s="2">
        <f t="shared" si="5"/>
        <v>3.52</v>
      </c>
      <c r="Y30" s="10"/>
    </row>
    <row r="31" spans="2:25" ht="13.5" thickBot="1">
      <c r="B31" s="11">
        <v>10.13</v>
      </c>
      <c r="C31" s="27">
        <v>3.4</v>
      </c>
      <c r="D31" s="2">
        <f t="shared" si="5"/>
        <v>3.4</v>
      </c>
      <c r="Y31" s="10"/>
    </row>
    <row r="32" spans="2:25" ht="13.5" thickBot="1">
      <c r="B32" s="11">
        <v>10.14</v>
      </c>
      <c r="C32" s="27">
        <v>3.85</v>
      </c>
      <c r="D32" s="2">
        <f t="shared" si="5"/>
        <v>3.85</v>
      </c>
      <c r="Y32" s="10"/>
    </row>
    <row r="33" spans="2:25" ht="13.5" thickBot="1">
      <c r="B33" s="11">
        <v>10.15</v>
      </c>
      <c r="C33" s="27">
        <v>4.35</v>
      </c>
      <c r="D33" s="2">
        <f t="shared" si="5"/>
        <v>4.35</v>
      </c>
      <c r="Y33" s="10"/>
    </row>
    <row r="34" spans="2:25" ht="12.75">
      <c r="B34" s="34"/>
      <c r="C34" s="42"/>
      <c r="D34" s="10"/>
      <c r="Y34" s="3"/>
    </row>
    <row r="35" spans="2:25" ht="12.75">
      <c r="B35" s="34"/>
      <c r="C35" s="42"/>
      <c r="D35" s="10"/>
      <c r="Y35" s="3"/>
    </row>
    <row r="36" spans="2:25" ht="12.75">
      <c r="B36" s="34"/>
      <c r="C36" s="42"/>
      <c r="D36" s="10"/>
      <c r="Y36" s="3"/>
    </row>
    <row r="37" spans="1:25" ht="12.75">
      <c r="A37" s="3"/>
      <c r="B37" s="34"/>
      <c r="C37" s="33"/>
      <c r="D37" s="10"/>
      <c r="Y37" s="3"/>
    </row>
    <row r="38" spans="1:4" ht="12.75">
      <c r="A38" s="3"/>
      <c r="B38" s="34"/>
      <c r="C38" s="33"/>
      <c r="D38" s="3"/>
    </row>
    <row r="39" spans="1:4" ht="12.75">
      <c r="A39" s="3"/>
      <c r="B39" s="3"/>
      <c r="C39" s="8"/>
      <c r="D39" s="3"/>
    </row>
    <row r="40" spans="2:4" ht="12.75">
      <c r="B40" s="3"/>
      <c r="C40" s="3"/>
      <c r="D40" s="3"/>
    </row>
    <row r="41" spans="2:4" ht="12.75">
      <c r="B41" s="3"/>
      <c r="C41" s="3"/>
      <c r="D41" s="3"/>
    </row>
    <row r="42" ht="18">
      <c r="B42" s="5"/>
    </row>
    <row r="51" spans="2:3" ht="18">
      <c r="B51" s="6" t="s">
        <v>8</v>
      </c>
      <c r="C51" s="6">
        <f>C24</f>
        <v>40882</v>
      </c>
    </row>
    <row r="52" ht="13.5" thickBot="1"/>
    <row r="53" spans="2:3" ht="32.25" thickBot="1">
      <c r="B53" s="1" t="s">
        <v>0</v>
      </c>
      <c r="C53" s="7" t="s">
        <v>2</v>
      </c>
    </row>
    <row r="54" spans="2:3" ht="13.5" thickBot="1">
      <c r="B54" s="2"/>
      <c r="C54" s="2"/>
    </row>
    <row r="55" spans="2:3" ht="13.5" thickBot="1">
      <c r="B55" s="11">
        <f>$J$3</f>
        <v>10.1</v>
      </c>
      <c r="C55" s="4">
        <f aca="true" t="shared" si="6" ref="C55:C60">C28-C9</f>
        <v>1.2800000000000002</v>
      </c>
    </row>
    <row r="56" spans="2:3" ht="13.5" thickBot="1">
      <c r="B56" s="11">
        <f>B55+$S$3</f>
        <v>10.11</v>
      </c>
      <c r="C56" s="4">
        <f t="shared" si="6"/>
        <v>1.1999999999999997</v>
      </c>
    </row>
    <row r="57" spans="2:3" ht="13.5" thickBot="1">
      <c r="B57" s="11">
        <f>B56+$S$3</f>
        <v>10.12</v>
      </c>
      <c r="C57" s="4">
        <f t="shared" si="6"/>
        <v>1.2200000000000002</v>
      </c>
    </row>
    <row r="58" spans="2:3" ht="13.5" thickBot="1">
      <c r="B58" s="11">
        <f>B57+$S$3</f>
        <v>10.129999999999999</v>
      </c>
      <c r="C58" s="4">
        <f t="shared" si="6"/>
        <v>1.4</v>
      </c>
    </row>
    <row r="59" spans="2:3" ht="13.5" thickBot="1">
      <c r="B59" s="11">
        <f>B58+$S$3</f>
        <v>10.139999999999999</v>
      </c>
      <c r="C59" s="4">
        <f t="shared" si="6"/>
        <v>1.4300000000000002</v>
      </c>
    </row>
    <row r="60" spans="2:3" ht="13.5" thickBot="1">
      <c r="B60" s="11">
        <f>B59+$S$3</f>
        <v>10.149999999999999</v>
      </c>
      <c r="C60" s="4">
        <f t="shared" si="6"/>
        <v>1.1999999999999997</v>
      </c>
    </row>
    <row r="61" spans="1:4" ht="12.75">
      <c r="A61" s="3"/>
      <c r="B61" s="34"/>
      <c r="C61" s="8"/>
      <c r="D61" s="3"/>
    </row>
    <row r="62" spans="1:4" ht="12.75">
      <c r="A62" s="3"/>
      <c r="B62" s="34"/>
      <c r="C62" s="8"/>
      <c r="D62" s="3"/>
    </row>
    <row r="63" spans="1:4" ht="12.75">
      <c r="A63" s="3"/>
      <c r="B63" s="34"/>
      <c r="C63" s="8"/>
      <c r="D63" s="3"/>
    </row>
    <row r="64" spans="1:4" ht="12.75">
      <c r="A64" s="3"/>
      <c r="B64" s="34"/>
      <c r="C64" s="8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</sheetData>
  <sheetProtection/>
  <hyperlinks>
    <hyperlink ref="B1" r:id="rId1" display="www.meterbuilder.com"/>
  </hyperlink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Y69"/>
  <sheetViews>
    <sheetView workbookViewId="0" topLeftCell="A1">
      <selection activeCell="B1" sqref="B1"/>
    </sheetView>
  </sheetViews>
  <sheetFormatPr defaultColWidth="9.140625" defaultRowHeight="12.75"/>
  <cols>
    <col min="1" max="1" width="2.57421875" style="0" customWidth="1"/>
    <col min="2" max="2" width="14.00390625" style="0" bestFit="1" customWidth="1"/>
    <col min="3" max="3" width="15.00390625" style="0" bestFit="1" customWidth="1"/>
    <col min="4" max="4" width="9.28125" style="0" bestFit="1" customWidth="1"/>
    <col min="7" max="7" width="13.8515625" style="0" bestFit="1" customWidth="1"/>
    <col min="10" max="10" width="9.57421875" style="0" bestFit="1" customWidth="1"/>
    <col min="13" max="13" width="9.28125" style="0" bestFit="1" customWidth="1"/>
    <col min="14" max="14" width="7.7109375" style="0" customWidth="1"/>
    <col min="16" max="16" width="9.28125" style="0" bestFit="1" customWidth="1"/>
    <col min="19" max="19" width="9.28125" style="0" bestFit="1" customWidth="1"/>
  </cols>
  <sheetData>
    <row r="1" ht="12.75">
      <c r="B1" s="66" t="s">
        <v>36</v>
      </c>
    </row>
    <row r="2" spans="2:19" ht="27.75">
      <c r="B2" s="9" t="s">
        <v>15</v>
      </c>
      <c r="C2" s="9"/>
      <c r="D2" s="5"/>
      <c r="E2" s="16"/>
      <c r="F2" s="17" t="s">
        <v>9</v>
      </c>
      <c r="G2" s="17"/>
      <c r="H2" s="9"/>
      <c r="I2" s="5"/>
      <c r="J2" s="19" t="s">
        <v>5</v>
      </c>
      <c r="K2" s="10"/>
      <c r="L2" s="10"/>
      <c r="M2" s="19" t="s">
        <v>6</v>
      </c>
      <c r="N2" s="19"/>
      <c r="O2" s="10"/>
      <c r="P2" s="13" t="s">
        <v>7</v>
      </c>
      <c r="Q2" s="12"/>
      <c r="R2" s="12"/>
      <c r="S2" s="58" t="s">
        <v>33</v>
      </c>
    </row>
    <row r="3" spans="5:19" ht="15.75">
      <c r="E3" s="3"/>
      <c r="F3" s="18" t="s">
        <v>17</v>
      </c>
      <c r="G3" s="3"/>
      <c r="J3" s="41">
        <v>10.1</v>
      </c>
      <c r="K3" s="41"/>
      <c r="L3" s="41"/>
      <c r="M3" s="41">
        <v>10.15</v>
      </c>
      <c r="N3" s="18"/>
      <c r="O3" s="10"/>
      <c r="P3" s="15">
        <v>6</v>
      </c>
      <c r="Q3" s="14"/>
      <c r="R3" s="12"/>
      <c r="S3" s="12">
        <f>(M3-J3)/(P3-1)</f>
        <v>0.010000000000000142</v>
      </c>
    </row>
    <row r="4" spans="3:15" ht="18">
      <c r="C4" s="5"/>
      <c r="E4" s="3"/>
      <c r="F4" s="3"/>
      <c r="G4" s="3"/>
      <c r="H4" s="5"/>
      <c r="J4" s="3"/>
      <c r="K4" s="3"/>
      <c r="L4" s="3"/>
      <c r="M4" s="3"/>
      <c r="N4" s="3"/>
      <c r="O4" s="3"/>
    </row>
    <row r="5" spans="2:11" ht="18">
      <c r="B5" s="5" t="s">
        <v>11</v>
      </c>
      <c r="C5" s="20">
        <v>40760</v>
      </c>
      <c r="G5" s="59"/>
      <c r="H5" s="59"/>
      <c r="I5" s="59"/>
      <c r="J5" s="59"/>
      <c r="K5" s="59"/>
    </row>
    <row r="6" spans="7:14" ht="16.5" thickBot="1">
      <c r="G6" s="59"/>
      <c r="H6" s="59"/>
      <c r="I6" s="59"/>
      <c r="J6" s="59"/>
      <c r="K6" s="59"/>
      <c r="N6" t="b">
        <v>1</v>
      </c>
    </row>
    <row r="7" spans="2:14" ht="16.5" thickBot="1">
      <c r="B7" s="1" t="s">
        <v>0</v>
      </c>
      <c r="C7" s="1" t="s">
        <v>1</v>
      </c>
      <c r="D7" s="1"/>
      <c r="G7" s="59"/>
      <c r="H7" s="59"/>
      <c r="I7" s="59"/>
      <c r="J7" s="59"/>
      <c r="K7" s="59"/>
      <c r="N7" t="b">
        <v>1</v>
      </c>
    </row>
    <row r="8" spans="2:24" ht="15.75" customHeight="1" thickBot="1">
      <c r="B8" s="2"/>
      <c r="C8" s="2"/>
      <c r="D8" s="60"/>
      <c r="G8" s="59"/>
      <c r="H8" s="59"/>
      <c r="I8" s="59"/>
      <c r="J8" s="59"/>
      <c r="K8" s="59"/>
      <c r="W8" s="61" t="s">
        <v>34</v>
      </c>
      <c r="X8" s="57"/>
    </row>
    <row r="9" spans="2:25" ht="16.5" thickBot="1">
      <c r="B9" s="11">
        <v>14</v>
      </c>
      <c r="C9" s="21">
        <v>3.51</v>
      </c>
      <c r="D9" s="2">
        <f aca="true" t="shared" si="0" ref="D9:D23">IF($N$7,C9,NA())</f>
        <v>3.51</v>
      </c>
      <c r="G9" s="59"/>
      <c r="H9" s="59"/>
      <c r="I9" s="59"/>
      <c r="J9" s="59"/>
      <c r="K9" s="59"/>
      <c r="N9" t="b">
        <v>1</v>
      </c>
      <c r="X9" s="4">
        <f aca="true" t="shared" si="1" ref="X9:X14">100-100*POWER((C9-1)/(C9+1),2)</f>
        <v>69.02620931067203</v>
      </c>
      <c r="Y9" s="4">
        <f aca="true" t="shared" si="2" ref="Y9:Y23">IF($N$9,X9,NA())</f>
        <v>69.02620931067203</v>
      </c>
    </row>
    <row r="10" spans="2:25" ht="16.5" thickBot="1">
      <c r="B10" s="11">
        <v>14.025</v>
      </c>
      <c r="C10" s="21">
        <v>3.02</v>
      </c>
      <c r="D10" s="2">
        <f t="shared" si="0"/>
        <v>3.02</v>
      </c>
      <c r="G10" s="59"/>
      <c r="H10" s="59"/>
      <c r="I10" s="59"/>
      <c r="J10" s="59"/>
      <c r="K10" s="59"/>
      <c r="N10" t="b">
        <v>1</v>
      </c>
      <c r="X10" s="4">
        <f t="shared" si="1"/>
        <v>74.75062498453008</v>
      </c>
      <c r="Y10" s="4">
        <f t="shared" si="2"/>
        <v>74.75062498453008</v>
      </c>
    </row>
    <row r="11" spans="2:25" ht="13.5" thickBot="1">
      <c r="B11" s="11">
        <v>14.05</v>
      </c>
      <c r="C11" s="21">
        <v>2.51</v>
      </c>
      <c r="D11" s="2">
        <f t="shared" si="0"/>
        <v>2.51</v>
      </c>
      <c r="X11" s="4">
        <f t="shared" si="1"/>
        <v>81.49284502560856</v>
      </c>
      <c r="Y11" s="4">
        <f t="shared" si="2"/>
        <v>81.49284502560856</v>
      </c>
    </row>
    <row r="12" spans="2:25" ht="13.5" thickBot="1">
      <c r="B12" s="11">
        <v>14.075</v>
      </c>
      <c r="C12" s="21">
        <v>2.22</v>
      </c>
      <c r="D12" s="2">
        <f t="shared" si="0"/>
        <v>2.22</v>
      </c>
      <c r="X12" s="4">
        <f t="shared" si="1"/>
        <v>85.64484394892172</v>
      </c>
      <c r="Y12" s="4">
        <f t="shared" si="2"/>
        <v>85.64484394892172</v>
      </c>
    </row>
    <row r="13" spans="2:25" ht="13.5" thickBot="1">
      <c r="B13" s="11">
        <v>14.1</v>
      </c>
      <c r="C13" s="21">
        <v>1.84</v>
      </c>
      <c r="D13" s="2">
        <f t="shared" si="0"/>
        <v>1.84</v>
      </c>
      <c r="X13" s="4">
        <f t="shared" si="1"/>
        <v>91.25173576671295</v>
      </c>
      <c r="Y13" s="4">
        <f t="shared" si="2"/>
        <v>91.25173576671295</v>
      </c>
    </row>
    <row r="14" spans="2:25" ht="13.5" thickBot="1">
      <c r="B14" s="11">
        <v>14.125</v>
      </c>
      <c r="C14" s="21">
        <v>2</v>
      </c>
      <c r="D14" s="2">
        <f t="shared" si="0"/>
        <v>2</v>
      </c>
      <c r="X14" s="4">
        <f t="shared" si="1"/>
        <v>88.88888888888889</v>
      </c>
      <c r="Y14" s="4">
        <f t="shared" si="2"/>
        <v>88.88888888888889</v>
      </c>
    </row>
    <row r="15" spans="2:25" ht="13.5" thickBot="1">
      <c r="B15" s="11">
        <v>14.15</v>
      </c>
      <c r="C15" s="21">
        <v>2.81</v>
      </c>
      <c r="D15" s="2">
        <f t="shared" si="0"/>
        <v>2.81</v>
      </c>
      <c r="X15" s="4">
        <f aca="true" t="shared" si="3" ref="X15:X23">100-100*POWER((C15-1)/(C15+1),2)</f>
        <v>77.43126597364306</v>
      </c>
      <c r="Y15" s="4">
        <f t="shared" si="2"/>
        <v>77.43126597364306</v>
      </c>
    </row>
    <row r="16" spans="2:25" ht="13.5" thickBot="1">
      <c r="B16" s="11">
        <v>14.175</v>
      </c>
      <c r="C16" s="21">
        <v>3.39</v>
      </c>
      <c r="D16" s="2">
        <f t="shared" si="0"/>
        <v>3.39</v>
      </c>
      <c r="X16" s="4">
        <f t="shared" si="3"/>
        <v>70.36078061031232</v>
      </c>
      <c r="Y16" s="4">
        <f t="shared" si="2"/>
        <v>70.36078061031232</v>
      </c>
    </row>
    <row r="17" spans="2:25" ht="13.5" thickBot="1">
      <c r="B17" s="11">
        <v>14.2</v>
      </c>
      <c r="C17" s="21">
        <v>4.19</v>
      </c>
      <c r="D17" s="2">
        <f t="shared" si="0"/>
        <v>4.19</v>
      </c>
      <c r="X17" s="4">
        <f t="shared" si="3"/>
        <v>62.22133122463905</v>
      </c>
      <c r="Y17" s="4">
        <f t="shared" si="2"/>
        <v>62.22133122463905</v>
      </c>
    </row>
    <row r="18" spans="2:25" ht="13.5" thickBot="1">
      <c r="B18" s="11">
        <v>14.225</v>
      </c>
      <c r="C18" s="21">
        <v>4.42</v>
      </c>
      <c r="D18" s="2">
        <f t="shared" si="0"/>
        <v>4.42</v>
      </c>
      <c r="X18" s="4">
        <f t="shared" si="3"/>
        <v>60.18436568129519</v>
      </c>
      <c r="Y18" s="4">
        <f t="shared" si="2"/>
        <v>60.18436568129519</v>
      </c>
    </row>
    <row r="19" spans="1:25" ht="13.5" thickBot="1">
      <c r="A19" s="3"/>
      <c r="B19" s="11">
        <v>14.25</v>
      </c>
      <c r="C19" s="21">
        <v>4.67</v>
      </c>
      <c r="D19" s="2">
        <f t="shared" si="0"/>
        <v>4.67</v>
      </c>
      <c r="X19" s="4">
        <f t="shared" si="3"/>
        <v>58.10463188476122</v>
      </c>
      <c r="Y19" s="4">
        <f t="shared" si="2"/>
        <v>58.10463188476122</v>
      </c>
    </row>
    <row r="20" spans="1:25" ht="13.5" thickBot="1">
      <c r="A20" s="3"/>
      <c r="B20" s="11">
        <v>14.275</v>
      </c>
      <c r="C20" s="21">
        <v>5.1</v>
      </c>
      <c r="D20" s="2">
        <f t="shared" si="0"/>
        <v>5.1</v>
      </c>
      <c r="X20" s="4">
        <f t="shared" si="3"/>
        <v>54.823972050524056</v>
      </c>
      <c r="Y20" s="4">
        <f t="shared" si="2"/>
        <v>54.823972050524056</v>
      </c>
    </row>
    <row r="21" spans="1:25" ht="13.5" thickBot="1">
      <c r="A21" s="3"/>
      <c r="B21" s="11">
        <v>14.3</v>
      </c>
      <c r="C21" s="21">
        <v>5.25</v>
      </c>
      <c r="D21" s="2">
        <f t="shared" si="0"/>
        <v>5.25</v>
      </c>
      <c r="X21" s="4">
        <f t="shared" si="3"/>
        <v>53.75999999999999</v>
      </c>
      <c r="Y21" s="4">
        <f t="shared" si="2"/>
        <v>53.75999999999999</v>
      </c>
    </row>
    <row r="22" spans="2:25" ht="13.5" thickBot="1">
      <c r="B22" s="11">
        <v>14.325</v>
      </c>
      <c r="C22" s="21">
        <v>5.35</v>
      </c>
      <c r="D22" s="2">
        <f t="shared" si="0"/>
        <v>5.35</v>
      </c>
      <c r="X22" s="4">
        <f t="shared" si="3"/>
        <v>53.07210614421229</v>
      </c>
      <c r="Y22" s="4">
        <f t="shared" si="2"/>
        <v>53.07210614421229</v>
      </c>
    </row>
    <row r="23" spans="2:25" ht="13.5" thickBot="1">
      <c r="B23" s="11">
        <v>14.35</v>
      </c>
      <c r="C23" s="29">
        <v>5.55</v>
      </c>
      <c r="D23" s="2">
        <f t="shared" si="0"/>
        <v>5.55</v>
      </c>
      <c r="X23" s="4">
        <f t="shared" si="3"/>
        <v>51.74523629159139</v>
      </c>
      <c r="Y23" s="4">
        <f t="shared" si="2"/>
        <v>51.74523629159139</v>
      </c>
    </row>
    <row r="27" spans="2:24" ht="15.75" customHeight="1" thickBot="1">
      <c r="B27" s="5" t="s">
        <v>12</v>
      </c>
      <c r="C27" s="20">
        <v>40882</v>
      </c>
      <c r="W27" s="61" t="s">
        <v>35</v>
      </c>
      <c r="X27" s="57"/>
    </row>
    <row r="28" spans="24:25" ht="13.5" thickBot="1">
      <c r="X28" s="4">
        <f aca="true" t="shared" si="4" ref="X28:X33">100-100*POWER((C31-1)/(C31+1),2)</f>
        <v>74.75062498453008</v>
      </c>
      <c r="Y28" s="4">
        <f aca="true" t="shared" si="5" ref="Y28:Y42">IF($N$10,X28,NA())</f>
        <v>74.75062498453008</v>
      </c>
    </row>
    <row r="29" spans="2:25" ht="16.5" thickBot="1">
      <c r="B29" s="1" t="s">
        <v>0</v>
      </c>
      <c r="C29" s="1" t="s">
        <v>1</v>
      </c>
      <c r="D29" s="1" t="s">
        <v>1</v>
      </c>
      <c r="X29" s="4">
        <f t="shared" si="4"/>
        <v>81.49284502560856</v>
      </c>
      <c r="Y29" s="4">
        <f t="shared" si="5"/>
        <v>81.49284502560856</v>
      </c>
    </row>
    <row r="30" spans="2:25" ht="13.5" thickBot="1">
      <c r="B30" s="2"/>
      <c r="C30" s="2"/>
      <c r="D30" s="2"/>
      <c r="X30" s="4">
        <f t="shared" si="4"/>
        <v>85.64484394892172</v>
      </c>
      <c r="Y30" s="4">
        <f t="shared" si="5"/>
        <v>85.64484394892172</v>
      </c>
    </row>
    <row r="31" spans="2:25" ht="13.5" thickBot="1">
      <c r="B31" s="11">
        <v>14</v>
      </c>
      <c r="C31" s="27">
        <v>3.02</v>
      </c>
      <c r="D31" s="2">
        <f aca="true" t="shared" si="6" ref="D31:D45">IF($N$6,C31,NA())</f>
        <v>3.02</v>
      </c>
      <c r="X31" s="4">
        <f t="shared" si="4"/>
        <v>91.25173576671295</v>
      </c>
      <c r="Y31" s="4">
        <f t="shared" si="5"/>
        <v>91.25173576671295</v>
      </c>
    </row>
    <row r="32" spans="2:25" ht="13.5" thickBot="1">
      <c r="B32" s="11">
        <v>14.025</v>
      </c>
      <c r="C32" s="27">
        <v>2.51</v>
      </c>
      <c r="D32" s="2">
        <f t="shared" si="6"/>
        <v>2.51</v>
      </c>
      <c r="X32" s="4">
        <f t="shared" si="4"/>
        <v>88.88888888888889</v>
      </c>
      <c r="Y32" s="4">
        <f t="shared" si="5"/>
        <v>88.88888888888889</v>
      </c>
    </row>
    <row r="33" spans="2:25" ht="13.5" thickBot="1">
      <c r="B33" s="11">
        <v>14.05</v>
      </c>
      <c r="C33" s="27">
        <v>2.22</v>
      </c>
      <c r="D33" s="2">
        <f t="shared" si="6"/>
        <v>2.22</v>
      </c>
      <c r="X33" s="4">
        <f t="shared" si="4"/>
        <v>77.43126597364306</v>
      </c>
      <c r="Y33" s="4">
        <f t="shared" si="5"/>
        <v>77.43126597364306</v>
      </c>
    </row>
    <row r="34" spans="2:25" ht="13.5" thickBot="1">
      <c r="B34" s="11">
        <v>14.075</v>
      </c>
      <c r="C34" s="27">
        <v>1.84</v>
      </c>
      <c r="D34" s="2">
        <f t="shared" si="6"/>
        <v>1.84</v>
      </c>
      <c r="X34" s="4">
        <f aca="true" t="shared" si="7" ref="X34:X42">100-100*POWER((C37-1)/(C37+1),2)</f>
        <v>70.36078061031232</v>
      </c>
      <c r="Y34" s="4">
        <f t="shared" si="5"/>
        <v>70.36078061031232</v>
      </c>
    </row>
    <row r="35" spans="2:25" ht="13.5" thickBot="1">
      <c r="B35" s="11">
        <v>14.1</v>
      </c>
      <c r="C35" s="27">
        <v>2</v>
      </c>
      <c r="D35" s="2">
        <f t="shared" si="6"/>
        <v>2</v>
      </c>
      <c r="X35" s="4">
        <f t="shared" si="7"/>
        <v>62.22133122463905</v>
      </c>
      <c r="Y35" s="4">
        <f t="shared" si="5"/>
        <v>62.22133122463905</v>
      </c>
    </row>
    <row r="36" spans="2:25" ht="13.5" thickBot="1">
      <c r="B36" s="11">
        <v>14.125</v>
      </c>
      <c r="C36" s="27">
        <v>2.81</v>
      </c>
      <c r="D36" s="2">
        <f t="shared" si="6"/>
        <v>2.81</v>
      </c>
      <c r="X36" s="4">
        <f t="shared" si="7"/>
        <v>60.18436568129519</v>
      </c>
      <c r="Y36" s="4">
        <f t="shared" si="5"/>
        <v>60.18436568129519</v>
      </c>
    </row>
    <row r="37" spans="1:25" ht="13.5" thickBot="1">
      <c r="A37" s="3"/>
      <c r="B37" s="11">
        <v>14.15</v>
      </c>
      <c r="C37" s="27">
        <v>3.39</v>
      </c>
      <c r="D37" s="2">
        <f t="shared" si="6"/>
        <v>3.39</v>
      </c>
      <c r="X37" s="4">
        <f t="shared" si="7"/>
        <v>58.10463188476122</v>
      </c>
      <c r="Y37" s="4">
        <f t="shared" si="5"/>
        <v>58.10463188476122</v>
      </c>
    </row>
    <row r="38" spans="1:25" ht="13.5" thickBot="1">
      <c r="A38" s="3"/>
      <c r="B38" s="11">
        <v>14.175</v>
      </c>
      <c r="C38" s="27">
        <v>4.19</v>
      </c>
      <c r="D38" s="2">
        <f t="shared" si="6"/>
        <v>4.19</v>
      </c>
      <c r="X38" s="4">
        <f t="shared" si="7"/>
        <v>54.823972050524056</v>
      </c>
      <c r="Y38" s="4">
        <f t="shared" si="5"/>
        <v>54.823972050524056</v>
      </c>
    </row>
    <row r="39" spans="1:25" ht="13.5" thickBot="1">
      <c r="A39" s="3"/>
      <c r="B39" s="11">
        <v>14.2</v>
      </c>
      <c r="C39" s="27">
        <v>4.42</v>
      </c>
      <c r="D39" s="2">
        <f t="shared" si="6"/>
        <v>4.42</v>
      </c>
      <c r="X39" s="4">
        <f t="shared" si="7"/>
        <v>53.75999999999999</v>
      </c>
      <c r="Y39" s="4">
        <f t="shared" si="5"/>
        <v>53.75999999999999</v>
      </c>
    </row>
    <row r="40" spans="2:25" ht="13.5" thickBot="1">
      <c r="B40" s="11">
        <v>14.225</v>
      </c>
      <c r="C40" s="27">
        <v>4.67</v>
      </c>
      <c r="D40" s="2">
        <f t="shared" si="6"/>
        <v>4.67</v>
      </c>
      <c r="X40" s="4">
        <f t="shared" si="7"/>
        <v>52.734375</v>
      </c>
      <c r="Y40" s="4">
        <f t="shared" si="5"/>
        <v>52.734375</v>
      </c>
    </row>
    <row r="41" spans="2:25" ht="13.5" thickBot="1">
      <c r="B41" s="11">
        <v>14.25</v>
      </c>
      <c r="C41" s="28">
        <v>5.1</v>
      </c>
      <c r="D41" s="2">
        <f t="shared" si="6"/>
        <v>5.1</v>
      </c>
      <c r="X41" s="4">
        <f t="shared" si="7"/>
        <v>51.68054729327782</v>
      </c>
      <c r="Y41" s="4">
        <f t="shared" si="5"/>
        <v>51.68054729327782</v>
      </c>
    </row>
    <row r="42" spans="2:25" ht="13.5" thickBot="1">
      <c r="B42" s="11">
        <v>14.275</v>
      </c>
      <c r="C42" s="28">
        <v>5.25</v>
      </c>
      <c r="D42" s="2">
        <f t="shared" si="6"/>
        <v>5.25</v>
      </c>
      <c r="X42" s="4">
        <f t="shared" si="7"/>
        <v>48.97959183673469</v>
      </c>
      <c r="Y42" s="4">
        <f t="shared" si="5"/>
        <v>48.97959183673469</v>
      </c>
    </row>
    <row r="43" spans="2:25" ht="13.5" thickBot="1">
      <c r="B43" s="11">
        <v>14.3</v>
      </c>
      <c r="C43" s="28">
        <v>5.4</v>
      </c>
      <c r="D43" s="2">
        <f t="shared" si="6"/>
        <v>5.4</v>
      </c>
      <c r="X43" s="3"/>
      <c r="Y43" s="10"/>
    </row>
    <row r="44" spans="2:25" ht="13.5" thickBot="1">
      <c r="B44" s="11">
        <v>14.325</v>
      </c>
      <c r="C44" s="28">
        <v>5.56</v>
      </c>
      <c r="D44" s="2">
        <f t="shared" si="6"/>
        <v>5.56</v>
      </c>
      <c r="X44" s="3"/>
      <c r="Y44" s="3"/>
    </row>
    <row r="45" spans="2:25" ht="13.5" thickBot="1">
      <c r="B45" s="11">
        <v>14.35</v>
      </c>
      <c r="C45" s="28">
        <v>6</v>
      </c>
      <c r="D45" s="2">
        <f t="shared" si="6"/>
        <v>6</v>
      </c>
      <c r="X45" s="3"/>
      <c r="Y45" s="3"/>
    </row>
    <row r="46" spans="24:25" ht="12.75">
      <c r="X46" s="3"/>
      <c r="Y46" s="3"/>
    </row>
    <row r="51" spans="2:3" ht="18">
      <c r="B51" s="6" t="s">
        <v>8</v>
      </c>
      <c r="C51" s="6">
        <v>40882</v>
      </c>
    </row>
    <row r="52" ht="13.5" thickBot="1"/>
    <row r="53" spans="2:3" ht="32.25" thickBot="1">
      <c r="B53" s="1" t="s">
        <v>0</v>
      </c>
      <c r="C53" s="7" t="s">
        <v>2</v>
      </c>
    </row>
    <row r="54" spans="2:3" ht="13.5" thickBot="1">
      <c r="B54" s="2"/>
      <c r="C54" s="2"/>
    </row>
    <row r="55" spans="2:3" ht="13.5" thickBot="1">
      <c r="B55" s="11">
        <v>14</v>
      </c>
      <c r="C55" s="4">
        <v>-0.49</v>
      </c>
    </row>
    <row r="56" spans="2:3" ht="13.5" thickBot="1">
      <c r="B56" s="11">
        <v>14.025</v>
      </c>
      <c r="C56" s="4">
        <v>-0.51</v>
      </c>
    </row>
    <row r="57" spans="2:3" ht="13.5" thickBot="1">
      <c r="B57" s="11">
        <v>14.05</v>
      </c>
      <c r="C57" s="4">
        <v>-0.29</v>
      </c>
    </row>
    <row r="58" spans="2:3" ht="13.5" thickBot="1">
      <c r="B58" s="11">
        <v>14.075</v>
      </c>
      <c r="C58" s="4">
        <v>-0.38</v>
      </c>
    </row>
    <row r="59" spans="2:3" ht="13.5" thickBot="1">
      <c r="B59" s="11">
        <v>14.1</v>
      </c>
      <c r="C59" s="4">
        <v>0.16</v>
      </c>
    </row>
    <row r="60" spans="2:3" ht="13.5" thickBot="1">
      <c r="B60" s="11">
        <v>14.125</v>
      </c>
      <c r="C60" s="4">
        <v>0.81</v>
      </c>
    </row>
    <row r="61" spans="1:4" ht="13.5" thickBot="1">
      <c r="A61" s="3"/>
      <c r="B61" s="11">
        <v>14.15</v>
      </c>
      <c r="C61" s="4">
        <v>0.58</v>
      </c>
      <c r="D61" s="3"/>
    </row>
    <row r="62" spans="1:4" ht="13.5" thickBot="1">
      <c r="A62" s="3"/>
      <c r="B62" s="11">
        <v>14.175</v>
      </c>
      <c r="C62" s="4">
        <v>0.8</v>
      </c>
      <c r="D62" s="3"/>
    </row>
    <row r="63" spans="1:4" ht="13.5" thickBot="1">
      <c r="A63" s="3"/>
      <c r="B63" s="11">
        <v>14.2</v>
      </c>
      <c r="C63" s="4">
        <v>0.23</v>
      </c>
      <c r="D63" s="3"/>
    </row>
    <row r="64" spans="1:4" ht="13.5" thickBot="1">
      <c r="A64" s="3"/>
      <c r="B64" s="11">
        <v>14.225</v>
      </c>
      <c r="C64" s="4">
        <v>0.25</v>
      </c>
      <c r="D64" s="3"/>
    </row>
    <row r="65" spans="1:4" ht="13.5" thickBot="1">
      <c r="A65" s="3"/>
      <c r="B65" s="11">
        <v>14.25</v>
      </c>
      <c r="C65" s="4">
        <v>0.43</v>
      </c>
      <c r="D65" s="3"/>
    </row>
    <row r="66" spans="1:4" ht="13.5" thickBot="1">
      <c r="A66" s="3"/>
      <c r="B66" s="11">
        <v>14.275</v>
      </c>
      <c r="C66" s="4">
        <v>0.15</v>
      </c>
      <c r="D66" s="3"/>
    </row>
    <row r="67" spans="2:3" ht="13.5" thickBot="1">
      <c r="B67" s="11">
        <v>14.3</v>
      </c>
      <c r="C67" s="4">
        <v>0.15</v>
      </c>
    </row>
    <row r="68" spans="2:3" ht="13.5" thickBot="1">
      <c r="B68" s="11">
        <v>14.325</v>
      </c>
      <c r="C68" s="4">
        <v>0.21</v>
      </c>
    </row>
    <row r="69" spans="2:3" ht="13.5" thickBot="1">
      <c r="B69" s="11">
        <v>14.35</v>
      </c>
      <c r="C69" s="4">
        <v>0.45</v>
      </c>
    </row>
  </sheetData>
  <sheetProtection/>
  <hyperlinks>
    <hyperlink ref="B1" r:id="rId1" display="www.meterbuilder.com"/>
  </hyperlink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Z6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57421875" style="0" customWidth="1"/>
    <col min="2" max="2" width="14.00390625" style="0" bestFit="1" customWidth="1"/>
    <col min="3" max="3" width="15.00390625" style="0" bestFit="1" customWidth="1"/>
    <col min="4" max="4" width="9.28125" style="0" bestFit="1" customWidth="1"/>
    <col min="7" max="7" width="13.8515625" style="0" bestFit="1" customWidth="1"/>
    <col min="10" max="10" width="9.57421875" style="0" bestFit="1" customWidth="1"/>
    <col min="13" max="13" width="9.28125" style="0" bestFit="1" customWidth="1"/>
    <col min="14" max="14" width="7.7109375" style="0" customWidth="1"/>
    <col min="16" max="16" width="9.28125" style="0" bestFit="1" customWidth="1"/>
    <col min="19" max="19" width="9.28125" style="0" bestFit="1" customWidth="1"/>
  </cols>
  <sheetData>
    <row r="1" ht="12.75">
      <c r="B1" s="66" t="s">
        <v>36</v>
      </c>
    </row>
    <row r="2" spans="2:19" ht="27.75">
      <c r="B2" s="9" t="s">
        <v>16</v>
      </c>
      <c r="C2" s="9"/>
      <c r="D2" s="5"/>
      <c r="E2" s="16"/>
      <c r="F2" s="17" t="s">
        <v>9</v>
      </c>
      <c r="G2" s="17"/>
      <c r="H2" s="9"/>
      <c r="I2" s="5"/>
      <c r="J2" s="19" t="s">
        <v>5</v>
      </c>
      <c r="K2" s="10"/>
      <c r="L2" s="10"/>
      <c r="M2" s="19" t="s">
        <v>6</v>
      </c>
      <c r="N2" s="19"/>
      <c r="O2" s="10"/>
      <c r="P2" s="13" t="s">
        <v>7</v>
      </c>
      <c r="Q2" s="12"/>
      <c r="R2" s="12"/>
      <c r="S2" s="58" t="s">
        <v>33</v>
      </c>
    </row>
    <row r="3" spans="5:19" ht="15.75">
      <c r="E3" s="3"/>
      <c r="F3" s="18" t="s">
        <v>17</v>
      </c>
      <c r="G3" s="3"/>
      <c r="J3" s="24">
        <v>21</v>
      </c>
      <c r="K3" s="24"/>
      <c r="L3" s="24"/>
      <c r="M3" s="24">
        <v>21.45</v>
      </c>
      <c r="N3" s="24"/>
      <c r="O3" s="25"/>
      <c r="P3" s="26">
        <v>10</v>
      </c>
      <c r="Q3" s="14"/>
      <c r="R3" s="12"/>
      <c r="S3" s="12">
        <f>(M3-J3)/(P3-1)</f>
        <v>0.04999999999999992</v>
      </c>
    </row>
    <row r="4" spans="3:15" ht="18">
      <c r="C4" s="5"/>
      <c r="E4" s="3"/>
      <c r="F4" s="3"/>
      <c r="G4" s="3"/>
      <c r="H4" s="5"/>
      <c r="J4" s="3"/>
      <c r="K4" s="3"/>
      <c r="L4" s="3"/>
      <c r="M4" s="3"/>
      <c r="N4" s="3"/>
      <c r="O4" s="3"/>
    </row>
    <row r="5" spans="2:11" ht="18">
      <c r="B5" s="5" t="s">
        <v>11</v>
      </c>
      <c r="C5" s="20">
        <v>40760</v>
      </c>
      <c r="G5" s="59"/>
      <c r="H5" s="59"/>
      <c r="I5" s="59"/>
      <c r="J5" s="59"/>
      <c r="K5" s="59"/>
    </row>
    <row r="6" spans="7:14" ht="16.5" thickBot="1">
      <c r="G6" s="59"/>
      <c r="H6" s="59"/>
      <c r="I6" s="59"/>
      <c r="J6" s="59"/>
      <c r="K6" s="59"/>
      <c r="N6" t="b">
        <v>1</v>
      </c>
    </row>
    <row r="7" spans="2:14" ht="16.5" thickBot="1">
      <c r="B7" s="1" t="s">
        <v>0</v>
      </c>
      <c r="C7" s="1" t="s">
        <v>1</v>
      </c>
      <c r="D7" s="1"/>
      <c r="G7" s="59"/>
      <c r="H7" s="59"/>
      <c r="I7" s="59"/>
      <c r="J7" s="59"/>
      <c r="K7" s="59"/>
      <c r="N7" t="b">
        <v>1</v>
      </c>
    </row>
    <row r="8" spans="2:24" ht="15.75" customHeight="1" thickBot="1">
      <c r="B8" s="2"/>
      <c r="C8" s="2"/>
      <c r="D8" s="60"/>
      <c r="G8" s="59"/>
      <c r="H8" s="59"/>
      <c r="I8" s="59"/>
      <c r="J8" s="59"/>
      <c r="K8" s="59"/>
      <c r="W8" s="61" t="s">
        <v>34</v>
      </c>
      <c r="X8" s="57"/>
    </row>
    <row r="9" spans="2:25" ht="16.5" thickBot="1">
      <c r="B9" s="11">
        <f>$J$3</f>
        <v>21</v>
      </c>
      <c r="C9" s="21">
        <v>3.51</v>
      </c>
      <c r="D9" s="2">
        <f aca="true" t="shared" si="0" ref="D9:D18">IF($N$7,C9,NA())</f>
        <v>3.51</v>
      </c>
      <c r="G9" s="59"/>
      <c r="H9" s="59"/>
      <c r="I9" s="59"/>
      <c r="J9" s="59"/>
      <c r="K9" s="59"/>
      <c r="N9" t="b">
        <v>1</v>
      </c>
      <c r="X9" s="65">
        <f aca="true" t="shared" si="1" ref="X9:X18">100-100*POWER((C9-1)/(C9+1),2)</f>
        <v>69.02620931067203</v>
      </c>
      <c r="Y9" s="4">
        <f aca="true" t="shared" si="2" ref="Y9:Y18">IF($N$9,X9,NA())</f>
        <v>69.02620931067203</v>
      </c>
    </row>
    <row r="10" spans="2:25" ht="16.5" thickBot="1">
      <c r="B10" s="11">
        <f aca="true" t="shared" si="3" ref="B10:B18">B9+$S$3</f>
        <v>21.05</v>
      </c>
      <c r="C10" s="21">
        <v>3.02</v>
      </c>
      <c r="D10" s="2">
        <f t="shared" si="0"/>
        <v>3.02</v>
      </c>
      <c r="G10" s="59"/>
      <c r="H10" s="59"/>
      <c r="I10" s="59"/>
      <c r="J10" s="59"/>
      <c r="K10" s="59"/>
      <c r="N10" t="b">
        <v>1</v>
      </c>
      <c r="X10" s="65">
        <f t="shared" si="1"/>
        <v>74.75062498453008</v>
      </c>
      <c r="Y10" s="4">
        <f t="shared" si="2"/>
        <v>74.75062498453008</v>
      </c>
    </row>
    <row r="11" spans="2:25" ht="13.5" thickBot="1">
      <c r="B11" s="11">
        <f t="shared" si="3"/>
        <v>21.1</v>
      </c>
      <c r="C11" s="21">
        <v>2.51</v>
      </c>
      <c r="D11" s="2">
        <f t="shared" si="0"/>
        <v>2.51</v>
      </c>
      <c r="X11" s="65">
        <f t="shared" si="1"/>
        <v>81.49284502560856</v>
      </c>
      <c r="Y11" s="4">
        <f t="shared" si="2"/>
        <v>81.49284502560856</v>
      </c>
    </row>
    <row r="12" spans="2:25" ht="13.5" thickBot="1">
      <c r="B12" s="11">
        <f t="shared" si="3"/>
        <v>21.150000000000002</v>
      </c>
      <c r="C12" s="21">
        <v>2.22</v>
      </c>
      <c r="D12" s="2">
        <f t="shared" si="0"/>
        <v>2.22</v>
      </c>
      <c r="X12" s="65">
        <f t="shared" si="1"/>
        <v>85.64484394892172</v>
      </c>
      <c r="Y12" s="4">
        <f t="shared" si="2"/>
        <v>85.64484394892172</v>
      </c>
    </row>
    <row r="13" spans="2:25" ht="13.5" thickBot="1">
      <c r="B13" s="11">
        <f t="shared" si="3"/>
        <v>21.200000000000003</v>
      </c>
      <c r="C13" s="21">
        <v>1.84</v>
      </c>
      <c r="D13" s="2">
        <f t="shared" si="0"/>
        <v>1.84</v>
      </c>
      <c r="X13" s="65">
        <f t="shared" si="1"/>
        <v>91.25173576671295</v>
      </c>
      <c r="Y13" s="4">
        <f t="shared" si="2"/>
        <v>91.25173576671295</v>
      </c>
    </row>
    <row r="14" spans="2:25" ht="13.5" thickBot="1">
      <c r="B14" s="11">
        <f t="shared" si="3"/>
        <v>21.250000000000004</v>
      </c>
      <c r="C14" s="21">
        <v>2</v>
      </c>
      <c r="D14" s="2">
        <f t="shared" si="0"/>
        <v>2</v>
      </c>
      <c r="X14" s="65">
        <f t="shared" si="1"/>
        <v>88.88888888888889</v>
      </c>
      <c r="Y14" s="4">
        <f t="shared" si="2"/>
        <v>88.88888888888889</v>
      </c>
    </row>
    <row r="15" spans="2:25" ht="13.5" thickBot="1">
      <c r="B15" s="11">
        <f t="shared" si="3"/>
        <v>21.300000000000004</v>
      </c>
      <c r="C15" s="21">
        <v>2.81</v>
      </c>
      <c r="D15" s="2">
        <f t="shared" si="0"/>
        <v>2.81</v>
      </c>
      <c r="X15" s="65">
        <f t="shared" si="1"/>
        <v>77.43126597364306</v>
      </c>
      <c r="Y15" s="4">
        <f t="shared" si="2"/>
        <v>77.43126597364306</v>
      </c>
    </row>
    <row r="16" spans="2:25" ht="13.5" thickBot="1">
      <c r="B16" s="11">
        <f t="shared" si="3"/>
        <v>21.350000000000005</v>
      </c>
      <c r="C16" s="21">
        <v>3.39</v>
      </c>
      <c r="D16" s="2">
        <f t="shared" si="0"/>
        <v>3.39</v>
      </c>
      <c r="X16" s="65">
        <f t="shared" si="1"/>
        <v>70.36078061031232</v>
      </c>
      <c r="Y16" s="4">
        <f t="shared" si="2"/>
        <v>70.36078061031232</v>
      </c>
    </row>
    <row r="17" spans="2:25" ht="13.5" thickBot="1">
      <c r="B17" s="11">
        <f t="shared" si="3"/>
        <v>21.400000000000006</v>
      </c>
      <c r="C17" s="21">
        <v>4.19</v>
      </c>
      <c r="D17" s="2">
        <f t="shared" si="0"/>
        <v>4.19</v>
      </c>
      <c r="X17" s="65">
        <f t="shared" si="1"/>
        <v>62.22133122463905</v>
      </c>
      <c r="Y17" s="4">
        <f t="shared" si="2"/>
        <v>62.22133122463905</v>
      </c>
    </row>
    <row r="18" spans="2:25" ht="13.5" thickBot="1">
      <c r="B18" s="11">
        <f t="shared" si="3"/>
        <v>21.450000000000006</v>
      </c>
      <c r="C18" s="21">
        <v>4.42</v>
      </c>
      <c r="D18" s="2">
        <f t="shared" si="0"/>
        <v>4.42</v>
      </c>
      <c r="X18" s="65">
        <f t="shared" si="1"/>
        <v>60.18436568129519</v>
      </c>
      <c r="Y18" s="4">
        <f t="shared" si="2"/>
        <v>60.18436568129519</v>
      </c>
    </row>
    <row r="19" spans="1:3" ht="12.75">
      <c r="A19" s="3"/>
      <c r="B19" s="30"/>
      <c r="C19" s="32"/>
    </row>
    <row r="20" spans="1:26" ht="12.75">
      <c r="A20" s="3"/>
      <c r="B20" s="3"/>
      <c r="C20" s="3"/>
      <c r="D20" s="3"/>
      <c r="Z20" s="37"/>
    </row>
    <row r="21" ht="12.75">
      <c r="A21" s="3"/>
    </row>
    <row r="23" spans="23:24" ht="13.5" thickBot="1">
      <c r="W23" s="61" t="s">
        <v>35</v>
      </c>
      <c r="X23" s="57"/>
    </row>
    <row r="24" spans="2:25" ht="18.75" thickBot="1">
      <c r="B24" s="5" t="s">
        <v>12</v>
      </c>
      <c r="C24" s="20">
        <v>40882</v>
      </c>
      <c r="X24" s="65">
        <f aca="true" t="shared" si="4" ref="X24:X33">100-100*POWER((C28-1)/(C28+1),2)</f>
        <v>81.49284502560856</v>
      </c>
      <c r="Y24" s="65">
        <f aca="true" t="shared" si="5" ref="Y24:Y33">IF($N$10,X24,NA())</f>
        <v>81.49284502560856</v>
      </c>
    </row>
    <row r="25" spans="24:25" ht="13.5" thickBot="1">
      <c r="X25" s="65">
        <f t="shared" si="4"/>
        <v>85.64484394892172</v>
      </c>
      <c r="Y25" s="65">
        <f t="shared" si="5"/>
        <v>85.64484394892172</v>
      </c>
    </row>
    <row r="26" spans="2:25" ht="16.5" thickBot="1">
      <c r="B26" s="1" t="s">
        <v>0</v>
      </c>
      <c r="C26" s="1" t="s">
        <v>1</v>
      </c>
      <c r="D26" s="1" t="s">
        <v>1</v>
      </c>
      <c r="X26" s="65">
        <f t="shared" si="4"/>
        <v>91.25173576671295</v>
      </c>
      <c r="Y26" s="65">
        <f t="shared" si="5"/>
        <v>91.25173576671295</v>
      </c>
    </row>
    <row r="27" spans="2:25" ht="14.25" customHeight="1" thickBot="1">
      <c r="B27" s="2"/>
      <c r="C27" s="2"/>
      <c r="D27" s="2"/>
      <c r="X27" s="65">
        <f t="shared" si="4"/>
        <v>88.88888888888889</v>
      </c>
      <c r="Y27" s="65">
        <f t="shared" si="5"/>
        <v>88.88888888888889</v>
      </c>
    </row>
    <row r="28" spans="2:25" ht="13.5" thickBot="1">
      <c r="B28" s="11">
        <f>$J$3</f>
        <v>21</v>
      </c>
      <c r="C28" s="22">
        <v>2.51</v>
      </c>
      <c r="D28" s="2">
        <f aca="true" t="shared" si="6" ref="D28:D37">IF($N$6,C28,NA())</f>
        <v>2.51</v>
      </c>
      <c r="X28" s="65">
        <f t="shared" si="4"/>
        <v>77.43126597364306</v>
      </c>
      <c r="Y28" s="65">
        <f t="shared" si="5"/>
        <v>77.43126597364306</v>
      </c>
    </row>
    <row r="29" spans="2:25" ht="13.5" thickBot="1">
      <c r="B29" s="11">
        <f aca="true" t="shared" si="7" ref="B29:B37">B28+$S$3</f>
        <v>21.05</v>
      </c>
      <c r="C29" s="22">
        <v>2.22</v>
      </c>
      <c r="D29" s="2">
        <f t="shared" si="6"/>
        <v>2.22</v>
      </c>
      <c r="X29" s="65">
        <f t="shared" si="4"/>
        <v>70.36078061031232</v>
      </c>
      <c r="Y29" s="65">
        <f t="shared" si="5"/>
        <v>70.36078061031232</v>
      </c>
    </row>
    <row r="30" spans="2:25" ht="13.5" thickBot="1">
      <c r="B30" s="11">
        <f t="shared" si="7"/>
        <v>21.1</v>
      </c>
      <c r="C30" s="22">
        <v>1.84</v>
      </c>
      <c r="D30" s="2">
        <f t="shared" si="6"/>
        <v>1.84</v>
      </c>
      <c r="X30" s="65">
        <f t="shared" si="4"/>
        <v>62.22133122463905</v>
      </c>
      <c r="Y30" s="65">
        <f t="shared" si="5"/>
        <v>62.22133122463905</v>
      </c>
    </row>
    <row r="31" spans="2:25" ht="13.5" thickBot="1">
      <c r="B31" s="11">
        <f t="shared" si="7"/>
        <v>21.150000000000002</v>
      </c>
      <c r="C31" s="22">
        <v>2</v>
      </c>
      <c r="D31" s="2">
        <f t="shared" si="6"/>
        <v>2</v>
      </c>
      <c r="X31" s="65">
        <f t="shared" si="4"/>
        <v>58.67346938775511</v>
      </c>
      <c r="Y31" s="65">
        <f t="shared" si="5"/>
        <v>58.67346938775511</v>
      </c>
    </row>
    <row r="32" spans="2:25" ht="13.5" thickBot="1">
      <c r="B32" s="11">
        <f t="shared" si="7"/>
        <v>21.200000000000003</v>
      </c>
      <c r="C32" s="22">
        <v>2.81</v>
      </c>
      <c r="D32" s="2">
        <f t="shared" si="6"/>
        <v>2.81</v>
      </c>
      <c r="X32" s="65">
        <f t="shared" si="4"/>
        <v>55.55555555555556</v>
      </c>
      <c r="Y32" s="65">
        <f t="shared" si="5"/>
        <v>55.55555555555556</v>
      </c>
    </row>
    <row r="33" spans="2:25" ht="13.5" thickBot="1">
      <c r="B33" s="11">
        <f t="shared" si="7"/>
        <v>21.250000000000004</v>
      </c>
      <c r="C33" s="22">
        <v>3.39</v>
      </c>
      <c r="D33" s="2">
        <f t="shared" si="6"/>
        <v>3.39</v>
      </c>
      <c r="X33" s="65">
        <f t="shared" si="4"/>
        <v>54.110301768990624</v>
      </c>
      <c r="Y33" s="65">
        <f t="shared" si="5"/>
        <v>54.110301768990624</v>
      </c>
    </row>
    <row r="34" spans="2:4" ht="13.5" thickBot="1">
      <c r="B34" s="11">
        <f t="shared" si="7"/>
        <v>21.300000000000004</v>
      </c>
      <c r="C34" s="22">
        <v>4.19</v>
      </c>
      <c r="D34" s="2">
        <f t="shared" si="6"/>
        <v>4.19</v>
      </c>
    </row>
    <row r="35" spans="2:4" ht="13.5" thickBot="1">
      <c r="B35" s="11">
        <f t="shared" si="7"/>
        <v>21.350000000000005</v>
      </c>
      <c r="C35" s="22">
        <v>4.6</v>
      </c>
      <c r="D35" s="2">
        <f t="shared" si="6"/>
        <v>4.6</v>
      </c>
    </row>
    <row r="36" spans="2:4" ht="13.5" thickBot="1">
      <c r="B36" s="11">
        <f t="shared" si="7"/>
        <v>21.400000000000006</v>
      </c>
      <c r="C36" s="22">
        <v>5</v>
      </c>
      <c r="D36" s="2">
        <f t="shared" si="6"/>
        <v>5</v>
      </c>
    </row>
    <row r="37" spans="1:4" ht="13.5" thickBot="1">
      <c r="A37" s="3"/>
      <c r="B37" s="11">
        <f t="shared" si="7"/>
        <v>21.450000000000006</v>
      </c>
      <c r="C37" s="23">
        <v>5.2</v>
      </c>
      <c r="D37" s="2">
        <f t="shared" si="6"/>
        <v>5.2</v>
      </c>
    </row>
    <row r="38" spans="1:4" ht="12.75">
      <c r="A38" s="3"/>
      <c r="B38" s="30"/>
      <c r="C38" s="33"/>
      <c r="D38" s="3"/>
    </row>
    <row r="39" spans="1:4" ht="12.75">
      <c r="A39" s="3"/>
      <c r="B39" s="3"/>
      <c r="C39" s="8"/>
      <c r="D39" s="3"/>
    </row>
    <row r="40" spans="2:24" ht="12.75">
      <c r="B40" s="3"/>
      <c r="C40" s="3"/>
      <c r="D40" s="3"/>
      <c r="X40" s="37"/>
    </row>
    <row r="41" ht="12.75">
      <c r="D41" s="3"/>
    </row>
    <row r="42" ht="18">
      <c r="B42" s="5"/>
    </row>
    <row r="51" spans="2:3" ht="18">
      <c r="B51" s="6" t="s">
        <v>8</v>
      </c>
      <c r="C51" s="6">
        <f>C24</f>
        <v>40882</v>
      </c>
    </row>
    <row r="52" ht="13.5" thickBot="1"/>
    <row r="53" spans="2:3" ht="32.25" thickBot="1">
      <c r="B53" s="1" t="s">
        <v>0</v>
      </c>
      <c r="C53" s="7" t="s">
        <v>2</v>
      </c>
    </row>
    <row r="54" spans="2:3" ht="13.5" thickBot="1">
      <c r="B54" s="2"/>
      <c r="C54" s="2"/>
    </row>
    <row r="55" spans="2:3" ht="13.5" thickBot="1">
      <c r="B55" s="11">
        <f>$J$3</f>
        <v>21</v>
      </c>
      <c r="C55" s="4">
        <f aca="true" t="shared" si="8" ref="C55:C64">C28-C9</f>
        <v>-1</v>
      </c>
    </row>
    <row r="56" spans="2:3" ht="13.5" thickBot="1">
      <c r="B56" s="11">
        <f aca="true" t="shared" si="9" ref="B56:B64">B55+$S$3</f>
        <v>21.05</v>
      </c>
      <c r="C56" s="4">
        <f t="shared" si="8"/>
        <v>-0.7999999999999998</v>
      </c>
    </row>
    <row r="57" spans="2:3" ht="13.5" thickBot="1">
      <c r="B57" s="11">
        <f t="shared" si="9"/>
        <v>21.1</v>
      </c>
      <c r="C57" s="4">
        <f t="shared" si="8"/>
        <v>-0.6699999999999997</v>
      </c>
    </row>
    <row r="58" spans="2:3" ht="13.5" thickBot="1">
      <c r="B58" s="11">
        <f t="shared" si="9"/>
        <v>21.150000000000002</v>
      </c>
      <c r="C58" s="4">
        <f t="shared" si="8"/>
        <v>-0.2200000000000002</v>
      </c>
    </row>
    <row r="59" spans="2:3" ht="13.5" thickBot="1">
      <c r="B59" s="11">
        <f t="shared" si="9"/>
        <v>21.200000000000003</v>
      </c>
      <c r="C59" s="4">
        <f t="shared" si="8"/>
        <v>0.97</v>
      </c>
    </row>
    <row r="60" spans="2:3" ht="13.5" thickBot="1">
      <c r="B60" s="11">
        <f t="shared" si="9"/>
        <v>21.250000000000004</v>
      </c>
      <c r="C60" s="4">
        <f t="shared" si="8"/>
        <v>1.3900000000000001</v>
      </c>
    </row>
    <row r="61" spans="2:3" ht="13.5" thickBot="1">
      <c r="B61" s="11">
        <f t="shared" si="9"/>
        <v>21.300000000000004</v>
      </c>
      <c r="C61" s="4">
        <f t="shared" si="8"/>
        <v>1.3800000000000003</v>
      </c>
    </row>
    <row r="62" spans="2:3" ht="13.5" thickBot="1">
      <c r="B62" s="11">
        <f t="shared" si="9"/>
        <v>21.350000000000005</v>
      </c>
      <c r="C62" s="4">
        <f t="shared" si="8"/>
        <v>1.2099999999999995</v>
      </c>
    </row>
    <row r="63" spans="2:3" ht="13.5" thickBot="1">
      <c r="B63" s="11">
        <f t="shared" si="9"/>
        <v>21.400000000000006</v>
      </c>
      <c r="C63" s="4">
        <f t="shared" si="8"/>
        <v>0.8099999999999996</v>
      </c>
    </row>
    <row r="64" spans="2:3" ht="13.5" thickBot="1">
      <c r="B64" s="11">
        <f t="shared" si="9"/>
        <v>21.450000000000006</v>
      </c>
      <c r="C64" s="4">
        <f t="shared" si="8"/>
        <v>0.7800000000000002</v>
      </c>
    </row>
  </sheetData>
  <sheetProtection/>
  <hyperlinks>
    <hyperlink ref="B1" r:id="rId1" display="www.meterbuilder.com"/>
  </hyperlink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Y67"/>
  <sheetViews>
    <sheetView workbookViewId="0" topLeftCell="A1">
      <selection activeCell="B1" sqref="B1"/>
    </sheetView>
  </sheetViews>
  <sheetFormatPr defaultColWidth="9.140625" defaultRowHeight="12.75"/>
  <cols>
    <col min="1" max="1" width="2.57421875" style="0" customWidth="1"/>
    <col min="2" max="2" width="14.00390625" style="0" bestFit="1" customWidth="1"/>
    <col min="3" max="3" width="15.00390625" style="0" bestFit="1" customWidth="1"/>
    <col min="4" max="4" width="9.28125" style="0" bestFit="1" customWidth="1"/>
    <col min="7" max="7" width="13.8515625" style="0" bestFit="1" customWidth="1"/>
    <col min="10" max="10" width="9.57421875" style="0" bestFit="1" customWidth="1"/>
    <col min="13" max="13" width="9.28125" style="0" bestFit="1" customWidth="1"/>
    <col min="14" max="14" width="7.7109375" style="0" customWidth="1"/>
    <col min="16" max="16" width="9.28125" style="0" bestFit="1" customWidth="1"/>
    <col min="19" max="19" width="9.28125" style="0" bestFit="1" customWidth="1"/>
  </cols>
  <sheetData>
    <row r="1" ht="12.75">
      <c r="B1" s="66" t="s">
        <v>36</v>
      </c>
    </row>
    <row r="2" spans="2:19" ht="27.75">
      <c r="B2" s="9" t="s">
        <v>27</v>
      </c>
      <c r="C2" s="9"/>
      <c r="D2" s="5"/>
      <c r="E2" s="16"/>
      <c r="F2" s="17" t="s">
        <v>9</v>
      </c>
      <c r="G2" s="17"/>
      <c r="H2" s="9"/>
      <c r="I2" s="5"/>
      <c r="J2" s="19" t="s">
        <v>5</v>
      </c>
      <c r="K2" s="10"/>
      <c r="L2" s="10"/>
      <c r="M2" s="19" t="s">
        <v>6</v>
      </c>
      <c r="N2" s="19"/>
      <c r="O2" s="10"/>
      <c r="P2" s="13" t="s">
        <v>7</v>
      </c>
      <c r="Q2" s="12"/>
      <c r="R2" s="12"/>
      <c r="S2" s="58" t="s">
        <v>33</v>
      </c>
    </row>
    <row r="3" spans="5:19" ht="15.75">
      <c r="E3" s="3"/>
      <c r="F3" s="18" t="s">
        <v>17</v>
      </c>
      <c r="G3" s="3"/>
      <c r="J3" s="41">
        <v>10.1</v>
      </c>
      <c r="K3" s="41"/>
      <c r="L3" s="41"/>
      <c r="M3" s="41">
        <v>10.15</v>
      </c>
      <c r="N3" s="18"/>
      <c r="O3" s="10"/>
      <c r="P3" s="15">
        <v>6</v>
      </c>
      <c r="Q3" s="14"/>
      <c r="R3" s="12"/>
      <c r="S3" s="12">
        <f>(M3-J3)/(P3-1)</f>
        <v>0.010000000000000142</v>
      </c>
    </row>
    <row r="4" spans="3:15" ht="18">
      <c r="C4" s="5"/>
      <c r="E4" s="3"/>
      <c r="F4" s="3"/>
      <c r="G4" s="3"/>
      <c r="H4" s="5"/>
      <c r="J4" s="3"/>
      <c r="K4" s="3"/>
      <c r="L4" s="3"/>
      <c r="M4" s="3"/>
      <c r="N4" s="3"/>
      <c r="O4" s="3"/>
    </row>
    <row r="5" spans="2:11" ht="18">
      <c r="B5" s="5" t="s">
        <v>11</v>
      </c>
      <c r="C5" s="20">
        <v>40760</v>
      </c>
      <c r="G5" s="59"/>
      <c r="H5" s="59"/>
      <c r="I5" s="59"/>
      <c r="J5" s="59"/>
      <c r="K5" s="59"/>
    </row>
    <row r="6" spans="7:14" ht="16.5" thickBot="1">
      <c r="G6" s="59"/>
      <c r="H6" s="59"/>
      <c r="I6" s="59"/>
      <c r="J6" s="59"/>
      <c r="K6" s="59"/>
      <c r="N6" t="b">
        <v>1</v>
      </c>
    </row>
    <row r="7" spans="2:14" ht="16.5" thickBot="1">
      <c r="B7" s="1" t="s">
        <v>0</v>
      </c>
      <c r="C7" s="1" t="s">
        <v>1</v>
      </c>
      <c r="D7" s="1"/>
      <c r="G7" s="59"/>
      <c r="H7" s="59"/>
      <c r="I7" s="59"/>
      <c r="J7" s="59"/>
      <c r="K7" s="59"/>
      <c r="N7" t="b">
        <v>1</v>
      </c>
    </row>
    <row r="8" spans="2:24" ht="15.75" customHeight="1" thickBot="1">
      <c r="B8" s="2"/>
      <c r="C8" s="2"/>
      <c r="D8" s="60"/>
      <c r="G8" s="59"/>
      <c r="H8" s="59"/>
      <c r="I8" s="59"/>
      <c r="J8" s="59"/>
      <c r="K8" s="59"/>
      <c r="W8" s="61" t="s">
        <v>34</v>
      </c>
      <c r="X8" s="57"/>
    </row>
    <row r="9" spans="2:25" ht="16.5" thickBot="1">
      <c r="B9" s="11">
        <v>10.1</v>
      </c>
      <c r="C9" s="21">
        <v>3.51</v>
      </c>
      <c r="D9" s="2">
        <f aca="true" t="shared" si="0" ref="D9:D14">IF($N$7,C9,NA())</f>
        <v>3.51</v>
      </c>
      <c r="G9" s="59"/>
      <c r="H9" s="59"/>
      <c r="I9" s="59"/>
      <c r="J9" s="59"/>
      <c r="K9" s="59"/>
      <c r="N9" t="b">
        <v>1</v>
      </c>
      <c r="X9" s="4">
        <f aca="true" t="shared" si="1" ref="X9:X14">100-100*POWER((C9-1)/(C9+1),2)</f>
        <v>69.02620931067203</v>
      </c>
      <c r="Y9" s="4">
        <f aca="true" t="shared" si="2" ref="Y9:Y14">IF($N$9,X9,NA())</f>
        <v>69.02620931067203</v>
      </c>
    </row>
    <row r="10" spans="2:25" ht="16.5" thickBot="1">
      <c r="B10" s="11">
        <v>10.11</v>
      </c>
      <c r="C10" s="21">
        <v>3.02</v>
      </c>
      <c r="D10" s="2">
        <f t="shared" si="0"/>
        <v>3.02</v>
      </c>
      <c r="G10" s="59"/>
      <c r="H10" s="59"/>
      <c r="I10" s="59"/>
      <c r="J10" s="59"/>
      <c r="K10" s="59"/>
      <c r="N10" t="b">
        <v>1</v>
      </c>
      <c r="X10" s="4">
        <f t="shared" si="1"/>
        <v>74.75062498453008</v>
      </c>
      <c r="Y10" s="4">
        <f t="shared" si="2"/>
        <v>74.75062498453008</v>
      </c>
    </row>
    <row r="11" spans="2:25" ht="13.5" thickBot="1">
      <c r="B11" s="11">
        <v>10.12</v>
      </c>
      <c r="C11" s="21">
        <v>2.3</v>
      </c>
      <c r="D11" s="2">
        <f t="shared" si="0"/>
        <v>2.3</v>
      </c>
      <c r="X11" s="4">
        <f t="shared" si="1"/>
        <v>84.4811753902663</v>
      </c>
      <c r="Y11" s="4">
        <f t="shared" si="2"/>
        <v>84.4811753902663</v>
      </c>
    </row>
    <row r="12" spans="2:25" ht="13.5" thickBot="1">
      <c r="B12" s="11">
        <v>10.13</v>
      </c>
      <c r="C12" s="21">
        <v>2</v>
      </c>
      <c r="D12" s="2">
        <f t="shared" si="0"/>
        <v>2</v>
      </c>
      <c r="X12" s="4">
        <f t="shared" si="1"/>
        <v>88.88888888888889</v>
      </c>
      <c r="Y12" s="4">
        <f t="shared" si="2"/>
        <v>88.88888888888889</v>
      </c>
    </row>
    <row r="13" spans="2:25" ht="13.5" thickBot="1">
      <c r="B13" s="11">
        <v>10.14</v>
      </c>
      <c r="C13" s="21">
        <v>2.42</v>
      </c>
      <c r="D13" s="2">
        <f t="shared" si="0"/>
        <v>2.42</v>
      </c>
      <c r="X13" s="4">
        <f t="shared" si="1"/>
        <v>82.76050750658322</v>
      </c>
      <c r="Y13" s="4">
        <f t="shared" si="2"/>
        <v>82.76050750658322</v>
      </c>
    </row>
    <row r="14" spans="2:25" ht="13.5" thickBot="1">
      <c r="B14" s="11">
        <v>10.15</v>
      </c>
      <c r="C14" s="21">
        <v>3.15</v>
      </c>
      <c r="D14" s="2">
        <f t="shared" si="0"/>
        <v>3.15</v>
      </c>
      <c r="X14" s="4">
        <f t="shared" si="1"/>
        <v>73.1601103208013</v>
      </c>
      <c r="Y14" s="4">
        <f t="shared" si="2"/>
        <v>73.1601103208013</v>
      </c>
    </row>
    <row r="15" spans="2:25" ht="12.75">
      <c r="B15" s="34"/>
      <c r="C15" s="39"/>
      <c r="D15" s="10"/>
      <c r="Y15" s="10"/>
    </row>
    <row r="16" spans="2:25" ht="12.75">
      <c r="B16" s="34"/>
      <c r="C16" s="39"/>
      <c r="D16" s="10"/>
      <c r="Y16" s="10"/>
    </row>
    <row r="17" spans="2:25" ht="12.75">
      <c r="B17" s="34"/>
      <c r="C17" s="39"/>
      <c r="D17" s="10"/>
      <c r="Y17" s="10"/>
    </row>
    <row r="18" spans="2:25" ht="12.75">
      <c r="B18" s="34"/>
      <c r="C18" s="39"/>
      <c r="D18" s="10"/>
      <c r="Y18" s="10"/>
    </row>
    <row r="19" spans="1:25" ht="12.75">
      <c r="A19" s="3"/>
      <c r="B19" s="34"/>
      <c r="C19" s="39"/>
      <c r="D19" s="3"/>
      <c r="Y19" s="3"/>
    </row>
    <row r="20" spans="1:25" ht="12.75">
      <c r="A20" s="3"/>
      <c r="B20" s="3"/>
      <c r="C20" s="3"/>
      <c r="D20" s="3"/>
      <c r="Y20" s="3"/>
    </row>
    <row r="21" ht="12.75">
      <c r="A21" s="3"/>
    </row>
    <row r="23" spans="23:24" ht="13.5" thickBot="1">
      <c r="W23" s="61" t="s">
        <v>35</v>
      </c>
      <c r="X23" s="57"/>
    </row>
    <row r="24" spans="2:25" ht="18.75" thickBot="1">
      <c r="B24" s="5" t="s">
        <v>12</v>
      </c>
      <c r="C24" s="20">
        <v>40882</v>
      </c>
      <c r="X24" s="4">
        <f aca="true" t="shared" si="3" ref="X24:X29">100-100*POWER((C28-1)/(C28+1),2)</f>
        <v>57.15291387389968</v>
      </c>
      <c r="Y24" s="4">
        <f aca="true" t="shared" si="4" ref="Y24:Y29">IF($N$10,X24,NA())</f>
        <v>57.15291387389968</v>
      </c>
    </row>
    <row r="25" spans="24:25" ht="13.5" thickBot="1">
      <c r="X25" s="4">
        <f t="shared" si="3"/>
        <v>61.94859147693076</v>
      </c>
      <c r="Y25" s="4">
        <f t="shared" si="4"/>
        <v>61.94859147693076</v>
      </c>
    </row>
    <row r="26" spans="2:25" ht="16.5" thickBot="1">
      <c r="B26" s="1" t="s">
        <v>0</v>
      </c>
      <c r="C26" s="1" t="s">
        <v>1</v>
      </c>
      <c r="D26" s="1" t="s">
        <v>1</v>
      </c>
      <c r="X26" s="4">
        <f t="shared" si="3"/>
        <v>68.91690813689402</v>
      </c>
      <c r="Y26" s="4">
        <f t="shared" si="4"/>
        <v>68.91690813689402</v>
      </c>
    </row>
    <row r="27" spans="2:25" ht="14.25" customHeight="1" thickBot="1">
      <c r="B27" s="2"/>
      <c r="C27" s="2"/>
      <c r="D27" s="2"/>
      <c r="X27" s="4">
        <f t="shared" si="3"/>
        <v>70.24793388429752</v>
      </c>
      <c r="Y27" s="4">
        <f t="shared" si="4"/>
        <v>70.24793388429752</v>
      </c>
    </row>
    <row r="28" spans="2:25" ht="13.5" thickBot="1">
      <c r="B28" s="11">
        <v>10.1</v>
      </c>
      <c r="C28" s="27">
        <v>4.79</v>
      </c>
      <c r="D28" s="2">
        <f aca="true" t="shared" si="5" ref="D28:D33">IF($N$6,C28,NA())</f>
        <v>4.79</v>
      </c>
      <c r="X28" s="4">
        <f t="shared" si="3"/>
        <v>65.46923158677862</v>
      </c>
      <c r="Y28" s="4">
        <f t="shared" si="4"/>
        <v>65.46923158677862</v>
      </c>
    </row>
    <row r="29" spans="2:25" ht="13.5" thickBot="1">
      <c r="B29" s="11">
        <v>10.11</v>
      </c>
      <c r="C29" s="27">
        <v>4.22</v>
      </c>
      <c r="D29" s="2">
        <f t="shared" si="5"/>
        <v>4.22</v>
      </c>
      <c r="X29" s="4">
        <f t="shared" si="3"/>
        <v>60.79133548781554</v>
      </c>
      <c r="Y29" s="4">
        <f t="shared" si="4"/>
        <v>60.79133548781554</v>
      </c>
    </row>
    <row r="30" spans="2:25" ht="13.5" thickBot="1">
      <c r="B30" s="11">
        <v>10.12</v>
      </c>
      <c r="C30" s="27">
        <v>3.52</v>
      </c>
      <c r="D30" s="2">
        <f t="shared" si="5"/>
        <v>3.52</v>
      </c>
      <c r="Y30" s="10"/>
    </row>
    <row r="31" spans="2:25" ht="13.5" thickBot="1">
      <c r="B31" s="11">
        <v>10.13</v>
      </c>
      <c r="C31" s="27">
        <v>3.4</v>
      </c>
      <c r="D31" s="2">
        <f t="shared" si="5"/>
        <v>3.4</v>
      </c>
      <c r="Y31" s="10"/>
    </row>
    <row r="32" spans="2:25" ht="13.5" thickBot="1">
      <c r="B32" s="11">
        <v>10.14</v>
      </c>
      <c r="C32" s="27">
        <v>3.85</v>
      </c>
      <c r="D32" s="2">
        <f t="shared" si="5"/>
        <v>3.85</v>
      </c>
      <c r="Y32" s="10"/>
    </row>
    <row r="33" spans="2:25" ht="13.5" thickBot="1">
      <c r="B33" s="11">
        <v>10.15</v>
      </c>
      <c r="C33" s="27">
        <v>4.35</v>
      </c>
      <c r="D33" s="2">
        <f t="shared" si="5"/>
        <v>4.35</v>
      </c>
      <c r="Y33" s="10"/>
    </row>
    <row r="34" spans="2:25" ht="12.75">
      <c r="B34" s="34"/>
      <c r="C34" s="42"/>
      <c r="D34" s="10"/>
      <c r="Y34" s="3"/>
    </row>
    <row r="35" spans="2:25" ht="12.75">
      <c r="B35" s="34"/>
      <c r="C35" s="42"/>
      <c r="D35" s="10"/>
      <c r="Y35" s="3"/>
    </row>
    <row r="36" spans="2:25" ht="12.75">
      <c r="B36" s="34"/>
      <c r="C36" s="42"/>
      <c r="D36" s="10"/>
      <c r="Y36" s="3"/>
    </row>
    <row r="37" spans="1:25" ht="12.75">
      <c r="A37" s="3"/>
      <c r="B37" s="34"/>
      <c r="C37" s="33"/>
      <c r="D37" s="10"/>
      <c r="Y37" s="3"/>
    </row>
    <row r="38" spans="1:4" ht="12.75">
      <c r="A38" s="3"/>
      <c r="B38" s="34"/>
      <c r="C38" s="33"/>
      <c r="D38" s="3"/>
    </row>
    <row r="39" spans="1:4" ht="12.75">
      <c r="A39" s="3"/>
      <c r="B39" s="3"/>
      <c r="C39" s="8"/>
      <c r="D39" s="3"/>
    </row>
    <row r="40" spans="2:4" ht="12.75">
      <c r="B40" s="3"/>
      <c r="C40" s="3"/>
      <c r="D40" s="3"/>
    </row>
    <row r="41" ht="12.75">
      <c r="D41" s="3"/>
    </row>
    <row r="42" ht="18">
      <c r="B42" s="5"/>
    </row>
    <row r="51" spans="2:3" ht="18">
      <c r="B51" s="6" t="s">
        <v>8</v>
      </c>
      <c r="C51" s="6">
        <f>C24</f>
        <v>40882</v>
      </c>
    </row>
    <row r="52" ht="13.5" thickBot="1"/>
    <row r="53" spans="2:3" ht="32.25" thickBot="1">
      <c r="B53" s="1" t="s">
        <v>0</v>
      </c>
      <c r="C53" s="7" t="s">
        <v>2</v>
      </c>
    </row>
    <row r="54" spans="2:3" ht="13.5" thickBot="1">
      <c r="B54" s="2"/>
      <c r="C54" s="2"/>
    </row>
    <row r="55" spans="2:3" ht="13.5" thickBot="1">
      <c r="B55" s="11">
        <f>$J$3</f>
        <v>10.1</v>
      </c>
      <c r="C55" s="4">
        <f aca="true" t="shared" si="6" ref="C55:C60">C28-C9</f>
        <v>1.2800000000000002</v>
      </c>
    </row>
    <row r="56" spans="2:3" ht="13.5" thickBot="1">
      <c r="B56" s="11">
        <f>B55+$S$3</f>
        <v>10.11</v>
      </c>
      <c r="C56" s="4">
        <f t="shared" si="6"/>
        <v>1.1999999999999997</v>
      </c>
    </row>
    <row r="57" spans="2:3" ht="13.5" thickBot="1">
      <c r="B57" s="11">
        <f>B56+$S$3</f>
        <v>10.12</v>
      </c>
      <c r="C57" s="4">
        <f t="shared" si="6"/>
        <v>1.2200000000000002</v>
      </c>
    </row>
    <row r="58" spans="2:3" ht="13.5" thickBot="1">
      <c r="B58" s="11">
        <f>B57+$S$3</f>
        <v>10.129999999999999</v>
      </c>
      <c r="C58" s="4">
        <f t="shared" si="6"/>
        <v>1.4</v>
      </c>
    </row>
    <row r="59" spans="2:3" ht="13.5" thickBot="1">
      <c r="B59" s="11">
        <f>B58+$S$3</f>
        <v>10.139999999999999</v>
      </c>
      <c r="C59" s="4">
        <f t="shared" si="6"/>
        <v>1.4300000000000002</v>
      </c>
    </row>
    <row r="60" spans="2:3" ht="13.5" thickBot="1">
      <c r="B60" s="11">
        <f>B59+$S$3</f>
        <v>10.149999999999999</v>
      </c>
      <c r="C60" s="4">
        <f t="shared" si="6"/>
        <v>1.1999999999999997</v>
      </c>
    </row>
    <row r="61" spans="1:4" ht="12.75">
      <c r="A61" s="3"/>
      <c r="B61" s="34"/>
      <c r="C61" s="8"/>
      <c r="D61" s="3"/>
    </row>
    <row r="62" spans="1:4" ht="12.75">
      <c r="A62" s="3"/>
      <c r="B62" s="34"/>
      <c r="C62" s="8"/>
      <c r="D62" s="3"/>
    </row>
    <row r="63" spans="1:4" ht="12.75">
      <c r="A63" s="3"/>
      <c r="B63" s="34"/>
      <c r="C63" s="8"/>
      <c r="D63" s="3"/>
    </row>
    <row r="64" spans="1:4" ht="12.75">
      <c r="A64" s="3"/>
      <c r="B64" s="34"/>
      <c r="C64" s="8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</sheetData>
  <sheetProtection/>
  <hyperlinks>
    <hyperlink ref="B1" r:id="rId1" display="www.meterbuilder.com"/>
  </hyperlink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Y65"/>
  <sheetViews>
    <sheetView workbookViewId="0" topLeftCell="A1">
      <selection activeCell="B1" sqref="B1"/>
    </sheetView>
  </sheetViews>
  <sheetFormatPr defaultColWidth="9.140625" defaultRowHeight="12.75"/>
  <cols>
    <col min="1" max="1" width="2.57421875" style="0" customWidth="1"/>
    <col min="2" max="2" width="14.00390625" style="0" bestFit="1" customWidth="1"/>
    <col min="3" max="3" width="15.00390625" style="0" bestFit="1" customWidth="1"/>
    <col min="4" max="4" width="9.28125" style="0" bestFit="1" customWidth="1"/>
    <col min="7" max="7" width="13.8515625" style="0" bestFit="1" customWidth="1"/>
    <col min="10" max="10" width="9.57421875" style="0" bestFit="1" customWidth="1"/>
    <col min="13" max="13" width="9.28125" style="0" bestFit="1" customWidth="1"/>
    <col min="14" max="14" width="7.7109375" style="0" customWidth="1"/>
    <col min="16" max="16" width="9.28125" style="0" bestFit="1" customWidth="1"/>
    <col min="19" max="19" width="9.28125" style="0" bestFit="1" customWidth="1"/>
  </cols>
  <sheetData>
    <row r="1" ht="12.75">
      <c r="B1" s="66" t="s">
        <v>36</v>
      </c>
    </row>
    <row r="2" spans="2:19" ht="27.75">
      <c r="B2" s="9" t="s">
        <v>26</v>
      </c>
      <c r="C2" s="9"/>
      <c r="D2" s="5"/>
      <c r="E2" s="16"/>
      <c r="F2" s="17" t="s">
        <v>9</v>
      </c>
      <c r="G2" s="17"/>
      <c r="H2" s="9"/>
      <c r="I2" s="5"/>
      <c r="J2" s="19" t="s">
        <v>5</v>
      </c>
      <c r="K2" s="10"/>
      <c r="L2" s="10"/>
      <c r="M2" s="19" t="s">
        <v>6</v>
      </c>
      <c r="N2" s="19"/>
      <c r="O2" s="10"/>
      <c r="P2" s="13" t="s">
        <v>7</v>
      </c>
      <c r="Q2" s="12"/>
      <c r="R2" s="12"/>
      <c r="S2" s="58" t="s">
        <v>33</v>
      </c>
    </row>
    <row r="3" spans="5:19" ht="15.75">
      <c r="E3" s="3"/>
      <c r="F3" s="18" t="s">
        <v>17</v>
      </c>
      <c r="G3" s="3"/>
      <c r="J3" s="41">
        <v>10.1</v>
      </c>
      <c r="K3" s="41"/>
      <c r="L3" s="41"/>
      <c r="M3" s="41">
        <v>10.15</v>
      </c>
      <c r="N3" s="18"/>
      <c r="O3" s="10"/>
      <c r="P3" s="15">
        <v>6</v>
      </c>
      <c r="Q3" s="14"/>
      <c r="R3" s="12"/>
      <c r="S3" s="12">
        <f>(M3-J3)/(P3-1)</f>
        <v>0.010000000000000142</v>
      </c>
    </row>
    <row r="4" spans="3:15" ht="18">
      <c r="C4" s="5"/>
      <c r="E4" s="3"/>
      <c r="F4" s="3"/>
      <c r="G4" s="3"/>
      <c r="H4" s="5"/>
      <c r="J4" s="3"/>
      <c r="K4" s="3"/>
      <c r="L4" s="3"/>
      <c r="M4" s="3"/>
      <c r="N4" s="3"/>
      <c r="O4" s="3"/>
    </row>
    <row r="5" spans="2:11" ht="18">
      <c r="B5" s="5" t="s">
        <v>11</v>
      </c>
      <c r="C5" s="20">
        <v>40760</v>
      </c>
      <c r="G5" s="59"/>
      <c r="H5" s="59"/>
      <c r="I5" s="59"/>
      <c r="J5" s="59"/>
      <c r="K5" s="59"/>
    </row>
    <row r="6" spans="7:14" ht="16.5" thickBot="1">
      <c r="G6" s="59"/>
      <c r="H6" s="59"/>
      <c r="I6" s="59"/>
      <c r="J6" s="59"/>
      <c r="K6" s="59"/>
      <c r="N6" t="b">
        <v>1</v>
      </c>
    </row>
    <row r="7" spans="2:14" ht="16.5" thickBot="1">
      <c r="B7" s="1" t="s">
        <v>0</v>
      </c>
      <c r="C7" s="1" t="s">
        <v>1</v>
      </c>
      <c r="D7" s="1"/>
      <c r="G7" s="59"/>
      <c r="H7" s="59"/>
      <c r="I7" s="59"/>
      <c r="J7" s="59"/>
      <c r="K7" s="59"/>
      <c r="N7" t="b">
        <v>1</v>
      </c>
    </row>
    <row r="8" spans="2:24" ht="15.75" customHeight="1" thickBot="1">
      <c r="B8" s="2"/>
      <c r="C8" s="2"/>
      <c r="D8" s="60"/>
      <c r="G8" s="59"/>
      <c r="H8" s="59"/>
      <c r="I8" s="59"/>
      <c r="J8" s="59"/>
      <c r="K8" s="59"/>
      <c r="W8" s="61" t="s">
        <v>34</v>
      </c>
      <c r="X8" s="57"/>
    </row>
    <row r="9" spans="2:25" ht="16.5" thickBot="1">
      <c r="B9" s="11">
        <v>24.89</v>
      </c>
      <c r="C9" s="21">
        <v>3.51</v>
      </c>
      <c r="D9" s="2">
        <f aca="true" t="shared" si="0" ref="D9:D19">IF($N$7,C9,NA())</f>
        <v>3.51</v>
      </c>
      <c r="G9" s="59"/>
      <c r="H9" s="59"/>
      <c r="I9" s="59"/>
      <c r="J9" s="59"/>
      <c r="K9" s="59"/>
      <c r="N9" t="b">
        <v>1</v>
      </c>
      <c r="X9" s="4">
        <f aca="true" t="shared" si="1" ref="X9:X18">100-100*POWER((C9-1)/(C9+1),2)</f>
        <v>69.02620931067203</v>
      </c>
      <c r="Y9" s="4">
        <f aca="true" t="shared" si="2" ref="Y9:Y19">IF($N$9,X9,NA())</f>
        <v>69.02620931067203</v>
      </c>
    </row>
    <row r="10" spans="2:25" ht="16.5" thickBot="1">
      <c r="B10" s="11">
        <v>24.9</v>
      </c>
      <c r="C10" s="21">
        <v>3.02</v>
      </c>
      <c r="D10" s="2">
        <f t="shared" si="0"/>
        <v>3.02</v>
      </c>
      <c r="G10" s="59"/>
      <c r="H10" s="59"/>
      <c r="I10" s="59"/>
      <c r="J10" s="59"/>
      <c r="K10" s="59"/>
      <c r="N10" t="b">
        <v>1</v>
      </c>
      <c r="X10" s="4">
        <f t="shared" si="1"/>
        <v>74.75062498453008</v>
      </c>
      <c r="Y10" s="4">
        <f t="shared" si="2"/>
        <v>74.75062498453008</v>
      </c>
    </row>
    <row r="11" spans="2:25" ht="13.5" thickBot="1">
      <c r="B11" s="11">
        <v>24.91</v>
      </c>
      <c r="C11" s="21">
        <v>2.51</v>
      </c>
      <c r="D11" s="2">
        <f t="shared" si="0"/>
        <v>2.51</v>
      </c>
      <c r="X11" s="4">
        <f t="shared" si="1"/>
        <v>81.49284502560856</v>
      </c>
      <c r="Y11" s="4">
        <f t="shared" si="2"/>
        <v>81.49284502560856</v>
      </c>
    </row>
    <row r="12" spans="2:25" ht="13.5" thickBot="1">
      <c r="B12" s="11">
        <v>24.92</v>
      </c>
      <c r="C12" s="21">
        <v>2.22</v>
      </c>
      <c r="D12" s="2">
        <f t="shared" si="0"/>
        <v>2.22</v>
      </c>
      <c r="X12" s="4">
        <f t="shared" si="1"/>
        <v>85.64484394892172</v>
      </c>
      <c r="Y12" s="4">
        <f t="shared" si="2"/>
        <v>85.64484394892172</v>
      </c>
    </row>
    <row r="13" spans="2:25" ht="13.5" thickBot="1">
      <c r="B13" s="11">
        <v>24.93</v>
      </c>
      <c r="C13" s="21">
        <v>1.84</v>
      </c>
      <c r="D13" s="2">
        <f t="shared" si="0"/>
        <v>1.84</v>
      </c>
      <c r="X13" s="4">
        <f t="shared" si="1"/>
        <v>91.25173576671295</v>
      </c>
      <c r="Y13" s="4">
        <f t="shared" si="2"/>
        <v>91.25173576671295</v>
      </c>
    </row>
    <row r="14" spans="2:25" ht="13.5" thickBot="1">
      <c r="B14" s="11">
        <v>24.94</v>
      </c>
      <c r="C14" s="21">
        <v>2</v>
      </c>
      <c r="D14" s="2">
        <f t="shared" si="0"/>
        <v>2</v>
      </c>
      <c r="X14" s="4">
        <f t="shared" si="1"/>
        <v>88.88888888888889</v>
      </c>
      <c r="Y14" s="4">
        <f t="shared" si="2"/>
        <v>88.88888888888889</v>
      </c>
    </row>
    <row r="15" spans="2:25" ht="13.5" thickBot="1">
      <c r="B15" s="11">
        <v>24.95</v>
      </c>
      <c r="C15" s="21">
        <v>2.81</v>
      </c>
      <c r="D15" s="2">
        <f t="shared" si="0"/>
        <v>2.81</v>
      </c>
      <c r="X15" s="4">
        <f t="shared" si="1"/>
        <v>77.43126597364306</v>
      </c>
      <c r="Y15" s="4">
        <f t="shared" si="2"/>
        <v>77.43126597364306</v>
      </c>
    </row>
    <row r="16" spans="2:25" ht="13.5" thickBot="1">
      <c r="B16" s="11">
        <v>24.96</v>
      </c>
      <c r="C16" s="21">
        <v>3.39</v>
      </c>
      <c r="D16" s="2">
        <f t="shared" si="0"/>
        <v>3.39</v>
      </c>
      <c r="X16" s="4">
        <f t="shared" si="1"/>
        <v>70.36078061031232</v>
      </c>
      <c r="Y16" s="4">
        <f t="shared" si="2"/>
        <v>70.36078061031232</v>
      </c>
    </row>
    <row r="17" spans="2:25" ht="13.5" thickBot="1">
      <c r="B17" s="11">
        <v>24.97</v>
      </c>
      <c r="C17" s="21">
        <v>4.19</v>
      </c>
      <c r="D17" s="2">
        <f t="shared" si="0"/>
        <v>4.19</v>
      </c>
      <c r="X17" s="4">
        <f t="shared" si="1"/>
        <v>62.22133122463905</v>
      </c>
      <c r="Y17" s="4">
        <f t="shared" si="2"/>
        <v>62.22133122463905</v>
      </c>
    </row>
    <row r="18" spans="2:25" ht="13.5" thickBot="1">
      <c r="B18" s="11">
        <v>24.98</v>
      </c>
      <c r="C18" s="21">
        <v>4.42</v>
      </c>
      <c r="D18" s="2">
        <f t="shared" si="0"/>
        <v>4.42</v>
      </c>
      <c r="X18" s="4">
        <f t="shared" si="1"/>
        <v>60.18436568129519</v>
      </c>
      <c r="Y18" s="4">
        <f t="shared" si="2"/>
        <v>60.18436568129519</v>
      </c>
    </row>
    <row r="19" spans="1:25" ht="13.5" thickBot="1">
      <c r="A19" s="3"/>
      <c r="B19" s="11">
        <v>24.99</v>
      </c>
      <c r="C19" s="21">
        <v>4.67</v>
      </c>
      <c r="D19" s="2">
        <f t="shared" si="0"/>
        <v>4.67</v>
      </c>
      <c r="X19" s="4">
        <f>100-100*POWER((C19-1)/(C19+1),2)</f>
        <v>58.10463188476122</v>
      </c>
      <c r="Y19" s="4">
        <f t="shared" si="2"/>
        <v>58.10463188476122</v>
      </c>
    </row>
    <row r="20" spans="1:4" ht="12.75">
      <c r="A20" s="3"/>
      <c r="B20" s="3"/>
      <c r="C20" s="3"/>
      <c r="D20" s="3"/>
    </row>
    <row r="21" ht="12.75">
      <c r="A21" s="3"/>
    </row>
    <row r="23" spans="23:24" ht="13.5" thickBot="1">
      <c r="W23" s="61" t="s">
        <v>35</v>
      </c>
      <c r="X23" s="57"/>
    </row>
    <row r="24" spans="2:25" ht="18.75" thickBot="1">
      <c r="B24" s="5" t="s">
        <v>12</v>
      </c>
      <c r="C24" s="20">
        <v>40882</v>
      </c>
      <c r="X24" s="4">
        <f aca="true" t="shared" si="3" ref="X24:X33">100-100*POWER((C28-1)/(C28+1),2)</f>
        <v>62.8662109375</v>
      </c>
      <c r="Y24" s="4">
        <f aca="true" t="shared" si="4" ref="Y24:Y34">IF($N$10,X24,NA())</f>
        <v>62.8662109375</v>
      </c>
    </row>
    <row r="25" spans="24:25" ht="13.5" thickBot="1">
      <c r="X25" s="4">
        <f t="shared" si="3"/>
        <v>65.97222222222221</v>
      </c>
      <c r="Y25" s="4">
        <f t="shared" si="4"/>
        <v>65.97222222222221</v>
      </c>
    </row>
    <row r="26" spans="2:25" ht="16.5" thickBot="1">
      <c r="B26" s="1" t="s">
        <v>0</v>
      </c>
      <c r="C26" s="1" t="s">
        <v>1</v>
      </c>
      <c r="D26" s="1" t="s">
        <v>1</v>
      </c>
      <c r="X26" s="4">
        <f t="shared" si="3"/>
        <v>69.02620931067203</v>
      </c>
      <c r="Y26" s="4">
        <f t="shared" si="4"/>
        <v>69.02620931067203</v>
      </c>
    </row>
    <row r="27" spans="2:25" ht="14.25" customHeight="1" thickBot="1">
      <c r="B27" s="2"/>
      <c r="C27" s="2"/>
      <c r="D27" s="2"/>
      <c r="X27" s="4">
        <f t="shared" si="3"/>
        <v>74.75062498453008</v>
      </c>
      <c r="Y27" s="4">
        <f t="shared" si="4"/>
        <v>74.75062498453008</v>
      </c>
    </row>
    <row r="28" spans="2:25" ht="13.5" thickBot="1">
      <c r="B28" s="11">
        <v>24.89</v>
      </c>
      <c r="C28" s="27">
        <v>4.12</v>
      </c>
      <c r="D28" s="2">
        <f aca="true" t="shared" si="5" ref="D28:D38">IF($N$6,C28,NA())</f>
        <v>4.12</v>
      </c>
      <c r="X28" s="4">
        <f t="shared" si="3"/>
        <v>81.49284502560856</v>
      </c>
      <c r="Y28" s="4">
        <f t="shared" si="4"/>
        <v>81.49284502560856</v>
      </c>
    </row>
    <row r="29" spans="2:25" ht="13.5" thickBot="1">
      <c r="B29" s="11">
        <v>24.9</v>
      </c>
      <c r="C29" s="27">
        <v>3.8</v>
      </c>
      <c r="D29" s="2">
        <f t="shared" si="5"/>
        <v>3.8</v>
      </c>
      <c r="X29" s="4">
        <f t="shared" si="3"/>
        <v>85.64484394892172</v>
      </c>
      <c r="Y29" s="4">
        <f t="shared" si="4"/>
        <v>85.64484394892172</v>
      </c>
    </row>
    <row r="30" spans="2:25" ht="13.5" thickBot="1">
      <c r="B30" s="11">
        <v>24.91</v>
      </c>
      <c r="C30" s="27">
        <v>3.51</v>
      </c>
      <c r="D30" s="2">
        <f t="shared" si="5"/>
        <v>3.51</v>
      </c>
      <c r="X30" s="4">
        <f t="shared" si="3"/>
        <v>91.25173576671295</v>
      </c>
      <c r="Y30" s="4">
        <f t="shared" si="4"/>
        <v>91.25173576671295</v>
      </c>
    </row>
    <row r="31" spans="2:25" ht="13.5" thickBot="1">
      <c r="B31" s="11">
        <v>24.92</v>
      </c>
      <c r="C31" s="27">
        <v>3.02</v>
      </c>
      <c r="D31" s="2">
        <f t="shared" si="5"/>
        <v>3.02</v>
      </c>
      <c r="X31" s="4">
        <f t="shared" si="3"/>
        <v>88.88888888888889</v>
      </c>
      <c r="Y31" s="4">
        <f t="shared" si="4"/>
        <v>88.88888888888889</v>
      </c>
    </row>
    <row r="32" spans="2:25" ht="13.5" thickBot="1">
      <c r="B32" s="11">
        <v>24.93</v>
      </c>
      <c r="C32" s="27">
        <v>2.51</v>
      </c>
      <c r="D32" s="2">
        <f t="shared" si="5"/>
        <v>2.51</v>
      </c>
      <c r="X32" s="4">
        <f t="shared" si="3"/>
        <v>77.43126597364306</v>
      </c>
      <c r="Y32" s="4">
        <f t="shared" si="4"/>
        <v>77.43126597364306</v>
      </c>
    </row>
    <row r="33" spans="2:25" ht="13.5" thickBot="1">
      <c r="B33" s="11">
        <v>24.94</v>
      </c>
      <c r="C33" s="27">
        <v>2.22</v>
      </c>
      <c r="D33" s="2">
        <f t="shared" si="5"/>
        <v>2.22</v>
      </c>
      <c r="X33" s="4">
        <f t="shared" si="3"/>
        <v>70.36078061031232</v>
      </c>
      <c r="Y33" s="4">
        <f t="shared" si="4"/>
        <v>70.36078061031232</v>
      </c>
    </row>
    <row r="34" spans="2:25" ht="13.5" thickBot="1">
      <c r="B34" s="11">
        <v>24.95</v>
      </c>
      <c r="C34" s="27">
        <v>1.84</v>
      </c>
      <c r="D34" s="2">
        <f t="shared" si="5"/>
        <v>1.84</v>
      </c>
      <c r="X34" s="4">
        <f>100-100*POWER((C38-1)/(C38+1),2)</f>
        <v>62.22133122463905</v>
      </c>
      <c r="Y34" s="4">
        <f t="shared" si="4"/>
        <v>62.22133122463905</v>
      </c>
    </row>
    <row r="35" spans="2:4" ht="13.5" thickBot="1">
      <c r="B35" s="11">
        <v>24.96</v>
      </c>
      <c r="C35" s="27">
        <v>2</v>
      </c>
      <c r="D35" s="2">
        <f t="shared" si="5"/>
        <v>2</v>
      </c>
    </row>
    <row r="36" spans="2:4" ht="13.5" thickBot="1">
      <c r="B36" s="11">
        <v>24.97</v>
      </c>
      <c r="C36" s="27">
        <v>2.81</v>
      </c>
      <c r="D36" s="2">
        <f t="shared" si="5"/>
        <v>2.81</v>
      </c>
    </row>
    <row r="37" spans="1:4" ht="13.5" thickBot="1">
      <c r="A37" s="3"/>
      <c r="B37" s="11">
        <v>24.98</v>
      </c>
      <c r="C37" s="27">
        <v>3.39</v>
      </c>
      <c r="D37" s="2">
        <f t="shared" si="5"/>
        <v>3.39</v>
      </c>
    </row>
    <row r="38" spans="1:4" ht="13.5" thickBot="1">
      <c r="A38" s="3"/>
      <c r="B38" s="11">
        <v>24.99</v>
      </c>
      <c r="C38" s="27">
        <v>4.19</v>
      </c>
      <c r="D38" s="2">
        <f t="shared" si="5"/>
        <v>4.19</v>
      </c>
    </row>
    <row r="39" spans="1:4" ht="12.75">
      <c r="A39" s="3"/>
      <c r="B39" s="3"/>
      <c r="C39" s="8"/>
      <c r="D39" s="3"/>
    </row>
    <row r="40" spans="2:4" ht="12.75">
      <c r="B40" s="3"/>
      <c r="C40" s="3"/>
      <c r="D40" s="3"/>
    </row>
    <row r="41" ht="12.75">
      <c r="D41" s="3"/>
    </row>
    <row r="42" ht="18">
      <c r="B42" s="5"/>
    </row>
    <row r="51" spans="2:3" ht="18">
      <c r="B51" s="6" t="s">
        <v>8</v>
      </c>
      <c r="C51" s="6">
        <f>C24</f>
        <v>40882</v>
      </c>
    </row>
    <row r="52" ht="13.5" thickBot="1"/>
    <row r="53" spans="2:3" ht="32.25" thickBot="1">
      <c r="B53" s="1" t="s">
        <v>0</v>
      </c>
      <c r="C53" s="7" t="s">
        <v>2</v>
      </c>
    </row>
    <row r="54" spans="2:3" ht="13.5" thickBot="1">
      <c r="B54" s="2"/>
      <c r="C54" s="2"/>
    </row>
    <row r="55" spans="2:3" ht="13.5" thickBot="1">
      <c r="B55" s="11">
        <v>24.89</v>
      </c>
      <c r="C55" s="4">
        <v>0.61</v>
      </c>
    </row>
    <row r="56" spans="2:3" ht="13.5" thickBot="1">
      <c r="B56" s="11">
        <v>24.9</v>
      </c>
      <c r="C56" s="4">
        <v>0.78</v>
      </c>
    </row>
    <row r="57" spans="2:3" ht="13.5" thickBot="1">
      <c r="B57" s="11">
        <v>24.91</v>
      </c>
      <c r="C57" s="4">
        <v>1</v>
      </c>
    </row>
    <row r="58" spans="2:3" ht="13.5" thickBot="1">
      <c r="B58" s="11">
        <v>24.92</v>
      </c>
      <c r="C58" s="4">
        <v>0.8</v>
      </c>
    </row>
    <row r="59" spans="2:3" ht="13.5" thickBot="1">
      <c r="B59" s="11">
        <v>24.93</v>
      </c>
      <c r="C59" s="4">
        <v>0.67</v>
      </c>
    </row>
    <row r="60" spans="2:3" ht="13.5" thickBot="1">
      <c r="B60" s="11">
        <v>24.94</v>
      </c>
      <c r="C60" s="4">
        <v>0.22</v>
      </c>
    </row>
    <row r="61" spans="2:3" ht="13.5" thickBot="1">
      <c r="B61" s="11">
        <v>24.95</v>
      </c>
      <c r="C61" s="4">
        <v>-0.97</v>
      </c>
    </row>
    <row r="62" spans="2:3" ht="13.5" thickBot="1">
      <c r="B62" s="11">
        <v>24.96</v>
      </c>
      <c r="C62" s="4">
        <v>-1.39</v>
      </c>
    </row>
    <row r="63" spans="2:3" ht="13.5" thickBot="1">
      <c r="B63" s="11">
        <v>24.97</v>
      </c>
      <c r="C63" s="4">
        <v>-1.38</v>
      </c>
    </row>
    <row r="64" spans="2:3" ht="13.5" thickBot="1">
      <c r="B64" s="11">
        <v>24.98</v>
      </c>
      <c r="C64" s="4">
        <v>-1.03</v>
      </c>
    </row>
    <row r="65" spans="2:3" ht="13.5" thickBot="1">
      <c r="B65" s="11">
        <v>24.99</v>
      </c>
      <c r="C65" s="4">
        <v>-0.48</v>
      </c>
    </row>
  </sheetData>
  <sheetProtection/>
  <hyperlinks>
    <hyperlink ref="B1" r:id="rId1" display="www.meterbuilder.com"/>
  </hyperlink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Tekmark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Tekmark</dc:creator>
  <cp:keywords/>
  <dc:description/>
  <cp:lastModifiedBy>Tekmark</cp:lastModifiedBy>
  <dcterms:created xsi:type="dcterms:W3CDTF">2011-12-06T16:06:22Z</dcterms:created>
  <dcterms:modified xsi:type="dcterms:W3CDTF">2011-12-16T19:55:59Z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